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875" activeTab="0"/>
  </bookViews>
  <sheets>
    <sheet name="Sheet1" sheetId="1" r:id="rId1"/>
  </sheets>
  <definedNames>
    <definedName name="_xlnm._FilterDatabase" localSheetId="0" hidden="1">'Sheet1'!$F$1:$F$384</definedName>
    <definedName name="OLE_LINK23" localSheetId="0">'Sheet1'!$C$36</definedName>
    <definedName name="_xlnm.Print_Area" localSheetId="0">'Sheet1'!$A$1:$K$356</definedName>
    <definedName name="_xlnm.Print_Titles" localSheetId="0">'Sheet1'!$2:$3</definedName>
  </definedNames>
  <calcPr fullCalcOnLoad="1"/>
</workbook>
</file>

<file path=xl/sharedStrings.xml><?xml version="1.0" encoding="utf-8"?>
<sst xmlns="http://schemas.openxmlformats.org/spreadsheetml/2006/main" count="1372" uniqueCount="1102">
  <si>
    <t>C3.P2-M2 Povećanje energetske učinkovitosti u proizvodnji energije, sektorima  industrije, zgradarstva, prometa i javne rasvjete</t>
  </si>
  <si>
    <t>C5.P2-M4 Kvalitetnije uključivanje osoba s invaliditetom u život zajednice</t>
  </si>
  <si>
    <t xml:space="preserve">C5.P3-M3 Unapređivanje uvjeta za pružanje visoko-kvalitetnih zdravstvenih usluga </t>
  </si>
  <si>
    <t xml:space="preserve">C5.P3-M5 Jačanje standarda socijalnih usluga </t>
  </si>
  <si>
    <t>C5.P1 Unapređivanje kvalitete stanovanja</t>
  </si>
  <si>
    <t>C5.P1-M1 Poticanje obnove, modernizacije i održavanja stambenog fonda te sustava najma stanova u vlasništvu Grada</t>
  </si>
  <si>
    <t xml:space="preserve">C6.P3-M2 Primjena mjera aktivne zemljišne politike Grada </t>
  </si>
  <si>
    <t>C6.P4 Poboljšanje rada gradske uprave, institucija i javnih poduzeća</t>
  </si>
  <si>
    <t xml:space="preserve">C5.P2-M3 Unapređivanje skrbi o starijoj populaciji u okvirima lokalne zajednice </t>
  </si>
  <si>
    <t>C3.P2-M1 Poticanje korištenja obnovljivih izvora energije, kogeneracije i ekološki prihvatljivih goriva</t>
  </si>
  <si>
    <t>C4.P2 Unapređivanje naseljenih dijelova Grada</t>
  </si>
  <si>
    <t xml:space="preserve">C6.P3-M3 Unapređivanje sustava upravljanja podacima o prostoru i stanovništvu Grada </t>
  </si>
  <si>
    <t>C5.P3 Poboljšavanje društvene infrastrukture</t>
  </si>
  <si>
    <t>C1.P1-M3 Razvoj povoljnog financijskog okruženja za malo/srednje poduzetništvo i obrtnike</t>
  </si>
  <si>
    <t>C5.P2 Socijalna integracija lokalnih zajednica, sigurnost i kvalitetno slobodno vrijeme</t>
  </si>
  <si>
    <t>Organ. klasif.</t>
  </si>
  <si>
    <t>Mjere</t>
  </si>
  <si>
    <t>Program u proračunu</t>
  </si>
  <si>
    <t>Aktivnost/projekt u proračunu</t>
  </si>
  <si>
    <t>Pokazatelj rezultata</t>
  </si>
  <si>
    <t>Strateški cilj</t>
  </si>
  <si>
    <t>Posebni cilj</t>
  </si>
  <si>
    <t xml:space="preserve">C1.P1 Razvoj poticajnog poduzetničkog okruženja </t>
  </si>
  <si>
    <t>C1.P2 Razvoj gospodarstva temeljenog na znanju, inovacijama i kvaliteti ponude roba i usluga</t>
  </si>
  <si>
    <t>C6.P2 Unapređivanje znanja i vještina za upravljanje razvojem</t>
  </si>
  <si>
    <t>C6.P1-M2 Razvoj partnerstva s nacionalnim manjinama</t>
  </si>
  <si>
    <t>C4.P1 Održivo korištenje cjelokupnog prostora Grada</t>
  </si>
  <si>
    <t>C4.P2-M1 Očuvanje, obnova i održivo korištenje kulturne baštine</t>
  </si>
  <si>
    <t xml:space="preserve">C5.P3-M2 Unapređivanje uvjeta za rad, kvalitete i raznolikosti u sustavu  odgoja i obrazovanja </t>
  </si>
  <si>
    <t xml:space="preserve">C2.P2 Razvoj i unapređivanje tržišta rada </t>
  </si>
  <si>
    <t>C6.P4-M3 Razvoj sustava za upravljanje poslovnim procesima</t>
  </si>
  <si>
    <t>Ukupno C3.  Zaštita okoliša i održivo gospodarenje prirodnim resursima i energijom</t>
  </si>
  <si>
    <t xml:space="preserve">Ukupno C4. Unapređivanje prostornih kvaliteta i funkcija Grada </t>
  </si>
  <si>
    <t>Ukupno C5. Unapređivanje kvalitete življenja</t>
  </si>
  <si>
    <t>Ukupno C6. Unapređivanje sustava upravljanja razvojem</t>
  </si>
  <si>
    <t>C1.P1-M1 Unapređivanje sustava planiranja i praćenja gospodarskih i demografskih aktivnosti</t>
  </si>
  <si>
    <t>C1.P1-M2 Jačanje poduzetničke infrastrukture</t>
  </si>
  <si>
    <t xml:space="preserve">C1.P2-M2 Poticanje kreativnih industrija </t>
  </si>
  <si>
    <t>C1.P3 Održivi razvoj poljoprivrede i šumarstva</t>
  </si>
  <si>
    <t>C1.P3-M3 Razvoj konkurentne poljoprivredne proizvodnje i šumarstva</t>
  </si>
  <si>
    <t>C2.P2-M2 Razvoj modela dostupnog cjeloživotnog obrazovanja</t>
  </si>
  <si>
    <t>C3.P1-M4 Vrednovanje, zaštita i održivo upravljanje Savom</t>
  </si>
  <si>
    <t>C3.P1-M7 Učinkovito upravljanje zaštićenim područjima prirode i osobito vrijednim dijelovima prirode te zaštita krajobrazne raznolikosti</t>
  </si>
  <si>
    <t>C4.P4-M6 Unapređivanje biciklističkog prometa</t>
  </si>
  <si>
    <t>C4.P4-M8 Povećanje sigurnosti sudionika u prometu</t>
  </si>
  <si>
    <t>C4.P5-M1 Poboljšanje komunalne opremljenosti gradskog područja - vodoopskrba i odvodnja</t>
  </si>
  <si>
    <t>C4.P5-M4 Poboljšanje komunalne opremljenosti gradskog područja - gradska groblja</t>
  </si>
  <si>
    <t>C4.P5-M5 Poboljšanje komunalne opremljenosti gradskog područja - zaštita i zbrinjavanje životinja</t>
  </si>
  <si>
    <t>C4.P6 Unapređivanje regionalne prometne povezanosti</t>
  </si>
  <si>
    <t>C4.P6-M2 Razvoj integriranog javnog prijevoza</t>
  </si>
  <si>
    <t xml:space="preserve">Ukupno C2. Razvoj ljudskih potencijala </t>
  </si>
  <si>
    <t>C5.P2-M1 Poticanje stambenog zbrinjavanja socijalno osjetljivih skupina građana</t>
  </si>
  <si>
    <t>C5.P2-M2 Unapređenje sustava zaštite i spašavanja stanovništva, zaštite od požara i elementarnih nepogoda</t>
  </si>
  <si>
    <t>C5.P3-M1 Unapređivanje uvjeta za rad, kvalitete i raznolikosti u djelatnosti kulture</t>
  </si>
  <si>
    <t>C5.P3-M4 Razvoj sportske infrastrukture i sportske kulture</t>
  </si>
  <si>
    <t>C5.P3-M6 Unapređivanje razvoja tehničke kulture</t>
  </si>
  <si>
    <t>C5.P3-M7 Uspostavljanje i razvoj centara za mlade</t>
  </si>
  <si>
    <t>C6.P1 Unapređenje i promicanje ljudskih prava i razvoj civilnog društva</t>
  </si>
  <si>
    <t>C6.P1-M1 Aktivno promicanje ljudskih prava</t>
  </si>
  <si>
    <t>C6.P2-M2 Unapređenje sustava za pripremu i provedbu projekata sufinanciranih iz financijskih instrumenata Europske unije i drugih međunarodnih izvora</t>
  </si>
  <si>
    <t>C6.P3 Učinkovito upravljanje  prostorom Grada i gradskom imovinom</t>
  </si>
  <si>
    <t>C6.P3-M1 Unapređivanje katastarskih i zemljišnih evidencija</t>
  </si>
  <si>
    <t>C6.P4-M2 Unapređivanje komunikacije i protoka informacija između gradskih upravnih tijela, institucija i javnih poduzeća i građana</t>
  </si>
  <si>
    <t xml:space="preserve">C6.P5-M2 Unapređivanje regionalne i međunarodne suradnje </t>
  </si>
  <si>
    <t xml:space="preserve">C4.P2-M4 Povećanje kvalitete postojećih i uređenje novih javnih gradskih prostora </t>
  </si>
  <si>
    <r>
      <t xml:space="preserve">C3.P1-M1 </t>
    </r>
    <r>
      <rPr>
        <sz val="7"/>
        <rFont val="Calibri"/>
        <family val="2"/>
      </rPr>
      <t xml:space="preserve">Uspostava i upravljanje jedinstvenim gradskim informacijskim sustavom i </t>
    </r>
    <r>
      <rPr>
        <sz val="6"/>
        <rFont val="Calibri"/>
        <family val="2"/>
      </rPr>
      <t>komunikacijskom</t>
    </r>
    <r>
      <rPr>
        <sz val="7"/>
        <rFont val="Calibri"/>
        <family val="2"/>
      </rPr>
      <t xml:space="preserve"> strategijom o okolišu </t>
    </r>
  </si>
  <si>
    <t>C3.P1-M10 Razvijanje mehanizama provedbe zaštite od buke</t>
  </si>
  <si>
    <t>C3.P1-M11 Unapređivanje sustava cjelovitog gospodarenja otpadom</t>
  </si>
  <si>
    <t>C3.P2 Održivo gospodarenje energijom</t>
  </si>
  <si>
    <r>
      <t>C3.P2-M</t>
    </r>
    <r>
      <rPr>
        <sz val="7"/>
        <rFont val="Calibri"/>
        <family val="2"/>
      </rPr>
      <t>4 Unapređenje javnog rasvjetnog sustava</t>
    </r>
  </si>
  <si>
    <t>C4.P1-M1 Cjelovito planiranje  razvoja prostora Grada Zagreba</t>
  </si>
  <si>
    <t>C3.P1-M5 Geotehnička i geoseizmička mikrozonacija</t>
  </si>
  <si>
    <t xml:space="preserve">C3.P1-M6 Razvijanje mehanizama zaštite bioraznolikosti </t>
  </si>
  <si>
    <t xml:space="preserve">C3.P1 Zaštita prirode, očuvanje i unapređivanje kvalitete okoliša </t>
  </si>
  <si>
    <t>C4.P4-M2 Integracija i poboljšanje  ulične i cestovne mreže</t>
  </si>
  <si>
    <t>C3.P1-M8 Zaštita i poboljšanje kvalitete zraka</t>
  </si>
  <si>
    <t>C3.P1-M3 Razvijanje mehanizama očuvanja šumskih predjela i zaštićenih dijelova parkovne arhitekture</t>
  </si>
  <si>
    <t>C3.P1-M9 Zaštita i poboljšanje kakvoće površinskih i podzemnih voda</t>
  </si>
  <si>
    <t>C3.P2-M3 Sigurnost i diversifikacija energetske opskrbe Grada</t>
  </si>
  <si>
    <t>C6.P5-M1 Koordinacija zajedničkih razvojnih aktivnosti i programa Grada Zagreba s jedinicama lokalne i područne samouprave u funkcionalnom području (okruženju)</t>
  </si>
  <si>
    <t>C2.P1 Zagreb - grad znanja i sveučilišni grad</t>
  </si>
  <si>
    <t>C2.P1-M2 Razvoj suradnje znanstvene/ akademske zajednice, javnog sektora, poslovnih subjekata i civilnog društva</t>
  </si>
  <si>
    <r>
      <t xml:space="preserve">C6.P5 Jačanje </t>
    </r>
    <r>
      <rPr>
        <sz val="6.5"/>
        <rFont val="Calibri"/>
        <family val="2"/>
      </rPr>
      <t>međužupanijske</t>
    </r>
    <r>
      <rPr>
        <sz val="7"/>
        <rFont val="Calibri"/>
        <family val="2"/>
      </rPr>
      <t xml:space="preserve"> suradnje te međunarodne povezanosti i </t>
    </r>
    <r>
      <rPr>
        <sz val="6.5"/>
        <rFont val="Calibri"/>
        <family val="2"/>
      </rPr>
      <t>prepoznatljivosti</t>
    </r>
    <r>
      <rPr>
        <sz val="7"/>
        <rFont val="Calibri"/>
        <family val="2"/>
      </rPr>
      <t xml:space="preserve"> Grada</t>
    </r>
  </si>
  <si>
    <t>C4. P4-M7 Unapređivanje pješačkom prometa</t>
  </si>
  <si>
    <t>C6.P1-M3 Razvoj partnerstva s civilnim društvom</t>
  </si>
  <si>
    <t>C4.P3 Unapređivanje sustava gradskih projekata</t>
  </si>
  <si>
    <t>C4.P3-M1 Uspostava i razvoj sustava strateških gradskih projekata</t>
  </si>
  <si>
    <t xml:space="preserve">C6.P2-M1 Unapređivanje sustava strateškog planiranja i provedbe razvojnih projekata
</t>
  </si>
  <si>
    <t>C4.P4-M3 Unapređivanje javnog putničkog prometa</t>
  </si>
  <si>
    <t>C4.P4-M5 Razvoj sustava za upravljanje i nadzor prometa (ITS)</t>
  </si>
  <si>
    <r>
      <t xml:space="preserve">C6.P4-M7 Uspostava i </t>
    </r>
    <r>
      <rPr>
        <sz val="6.5"/>
        <rFont val="Calibri"/>
        <family val="2"/>
      </rPr>
      <t>implementacija</t>
    </r>
    <r>
      <rPr>
        <sz val="7"/>
        <rFont val="Calibri"/>
        <family val="2"/>
      </rPr>
      <t xml:space="preserve"> sustava za sufinanciranje projekata mehanizmima Integriranih teritorijalnih ulaganja za područje obuhvata Urbane aglomeracije Zagreb</t>
    </r>
  </si>
  <si>
    <r>
      <t xml:space="preserve">C1. Konkurentno gospodarstvo </t>
    </r>
    <r>
      <rPr>
        <sz val="10"/>
        <color indexed="9"/>
        <rFont val="Calibri"/>
        <family val="2"/>
      </rPr>
      <t>__</t>
    </r>
  </si>
  <si>
    <r>
      <t xml:space="preserve">C2. Razvoj ljudskih potencijala  </t>
    </r>
    <r>
      <rPr>
        <sz val="10"/>
        <color indexed="9"/>
        <rFont val="Calibri"/>
        <family val="2"/>
      </rPr>
      <t>__</t>
    </r>
  </si>
  <si>
    <r>
      <t xml:space="preserve">C3. Zaštita okoliša i održivo gospodarenje prirodnim resursima i energijom </t>
    </r>
    <r>
      <rPr>
        <sz val="10"/>
        <color indexed="9"/>
        <rFont val="Calibri"/>
        <family val="2"/>
      </rPr>
      <t xml:space="preserve"> __</t>
    </r>
  </si>
  <si>
    <r>
      <t>C4. Unapređivanje prostornih kvaliteta i funkcija Grada</t>
    </r>
    <r>
      <rPr>
        <sz val="10"/>
        <rFont val="Calibri"/>
        <family val="2"/>
      </rPr>
      <t xml:space="preserve">  </t>
    </r>
    <r>
      <rPr>
        <sz val="10"/>
        <color indexed="9"/>
        <rFont val="Calibri"/>
        <family val="2"/>
      </rPr>
      <t>__</t>
    </r>
  </si>
  <si>
    <r>
      <t xml:space="preserve">C5. Unapređivanje kvalitete življenja </t>
    </r>
    <r>
      <rPr>
        <sz val="10"/>
        <color indexed="9"/>
        <rFont val="Calibri"/>
        <family val="2"/>
      </rPr>
      <t>__</t>
    </r>
  </si>
  <si>
    <r>
      <t xml:space="preserve">C6. Unapređivanje sustava upravljanja razvojem </t>
    </r>
    <r>
      <rPr>
        <sz val="10"/>
        <color indexed="9"/>
        <rFont val="Calibri"/>
        <family val="2"/>
      </rPr>
      <t>__</t>
    </r>
  </si>
  <si>
    <t>UKUPNO</t>
  </si>
  <si>
    <t>01-URED GRADONAČELNIKA</t>
  </si>
  <si>
    <t>04-STRATEGIJA</t>
  </si>
  <si>
    <t>05-MJESNA</t>
  </si>
  <si>
    <t>08-GOSPODARSTVO</t>
  </si>
  <si>
    <t>09-OBRAZOVANJE</t>
  </si>
  <si>
    <t>10-ZDRAVSTVO</t>
  </si>
  <si>
    <t>11-POLJOPRIVREDA</t>
  </si>
  <si>
    <t>12-GRADITELJSTVO</t>
  </si>
  <si>
    <t>13-IMOVINCI</t>
  </si>
  <si>
    <t>14-KATASTAR</t>
  </si>
  <si>
    <t>15-EU</t>
  </si>
  <si>
    <t>16-BRANITELJI</t>
  </si>
  <si>
    <t>17-SPOMENICI</t>
  </si>
  <si>
    <t>19-HITNE</t>
  </si>
  <si>
    <t>20-STR.SL.GRADONAČELNIKA</t>
  </si>
  <si>
    <t>21-SOCIJALA</t>
  </si>
  <si>
    <t>23-DEMOGRAFIJA</t>
  </si>
  <si>
    <t>24-KULTURA</t>
  </si>
  <si>
    <t>25-SPORT</t>
  </si>
  <si>
    <t>26-MEĐUGRADSKA</t>
  </si>
  <si>
    <t xml:space="preserve">Broj medijskih objava o radu gradske uprave, o gradskim inicijativama i projektima
</t>
  </si>
  <si>
    <t>Broj subvencioniranih sadržaja (audiovizualnih i radijskih emisija)</t>
  </si>
  <si>
    <t>Sukladno utvrđenom planu</t>
  </si>
  <si>
    <t>A011101 Javna uprava i administracija</t>
  </si>
  <si>
    <t>Broj educiranih zaposlenika nositelja temeljnih procesnih uloga za provođenje kontinuiranog unapređenja poslovnih procesa</t>
  </si>
  <si>
    <t>Svi zaposlenici nositelji temeljnih procesnih uloga</t>
  </si>
  <si>
    <t>Broj dokumentiranih procesa i potprocesa;
broj dokumentiranih novih procesa i potprocesa;
broj unaprjeđenih procesa i potprocesa</t>
  </si>
  <si>
    <t>U skladu s definiranim potrebama</t>
  </si>
  <si>
    <t>Uspostavljen i ažuran repozitorij poslovnih procesa na odabranom alatu i metodološkoj platformi</t>
  </si>
  <si>
    <t>Implementirati jedinstvena aplikacijska rješenja s visokim stupnjem sigurnosti</t>
  </si>
  <si>
    <t>A011201 Suradnja Grada Zagreba na međugradskoj i međunarodnoj razini</t>
  </si>
  <si>
    <t>Broj održanih događanja, sastanaka i prijma predstavnika domaćih i stranih institucija/organizacija</t>
  </si>
  <si>
    <t>A011404  Statistika Grada Zagreba</t>
  </si>
  <si>
    <t>95
6</t>
  </si>
  <si>
    <t>A011504 Strateško planiranje i razvoj grada</t>
  </si>
  <si>
    <t>Aktivnost A150402. SURADNJA SA SVEUČILIŠTEM U ZAGREBU I ZNANSTVENO-ISTRAŽIVAČKIM INSTITUCIJAMA</t>
  </si>
  <si>
    <t xml:space="preserve">Aktivnost A140401. POSLOVI STATISTIKE </t>
  </si>
  <si>
    <t>izrađene studije i elaborati</t>
  </si>
  <si>
    <t>ProjektT150401. PRIVREMENI OBLICI KORIŠTENJA OBALE I OKOLNOG PODRUČJA RIJEKE SAVE</t>
  </si>
  <si>
    <t>izrada studijskih elaborata; 
izrada tehničkih elaborata; organizacija i provedba manifestacije;</t>
  </si>
  <si>
    <t>0
0
0</t>
  </si>
  <si>
    <t>1
2
1</t>
  </si>
  <si>
    <t>A130401  Prostorno planiranje</t>
  </si>
  <si>
    <t>Aktivnost A130401. IZRADA PROSTORNIH PLANOVA</t>
  </si>
  <si>
    <t>broj donesenih planova i izmjena i dopuna planova i podloga za planove</t>
  </si>
  <si>
    <t>Aktivnost A150405. STRATEGIJSKE ODLUKE, PLANOVI I PROGRAMI</t>
  </si>
  <si>
    <t>Broj izrađenih planova/programa
Izrađena tehnička dokumentacija vidikovaca/staza na Medvednici             Izrađena stručna studija integriranog planiranja prometnog razvoja u gradskom središtu</t>
  </si>
  <si>
    <t>Aktivnost A150404. STRATEGIJA PROSTORNOG RAZVOJA GRADA ZAGREBA</t>
  </si>
  <si>
    <t>Broj izrađenih rješenja u sklopu pilot projekta renaturalizacije</t>
  </si>
  <si>
    <t xml:space="preserve">Projekt T150402. RAZVOJNI PROJEKTI </t>
  </si>
  <si>
    <t>broj radionica i javnih rasprava;
broj izrađenih dokumenata vezanih uz analizu i programe strateških gradskih projekata;
broj pripremljenih programa javnih natječaja za lokacije od strateškog značenja;
broj provedenih javnih natječaja</t>
  </si>
  <si>
    <t>10
9
4
2</t>
  </si>
  <si>
    <t>A011204 Suradnja Grada Zagreba na međugradskoj i međunarodnoj razini</t>
  </si>
  <si>
    <t>Projekt  T120401. POSTIZANJE ODRŽIVE MOBILNOSTI</t>
  </si>
  <si>
    <t>broj održanih sastanaka</t>
  </si>
  <si>
    <t>Izrađena smjernice i dismeninacijski materijal</t>
  </si>
  <si>
    <t>Izrađen Akcijski plan</t>
  </si>
  <si>
    <t>broj provedenih mjera iz projekta</t>
  </si>
  <si>
    <t>A011604 Komunikacija s javnošću</t>
  </si>
  <si>
    <t>Aktivnost A160401. ZAGREBFORUM</t>
  </si>
  <si>
    <t>broj održanih radionica, edukacija sastanaka;
broj izložbi i promocija;
broj tiskanih publikacija i digitalnih newslettera</t>
  </si>
  <si>
    <t>50
5
4</t>
  </si>
  <si>
    <t>Aktivnost A320401. PLAN RAZVOJA GRADA ZAGREBA 2021.-2027.</t>
  </si>
  <si>
    <t>1. Izrađen Plan razvoja Grada Zagreba;
2. Provedeno ex-ante vrednovanje Plana razvoja; 
3. izrađeno godišnje izvješće o provedbi Razvojne strategije / Plana razvoja</t>
  </si>
  <si>
    <t>1. 1
2. 1 
3. 1</t>
  </si>
  <si>
    <t>Projekt T120402. PRIPREMA I SUFINANCIRANJE PROJEKATA PRIJAVLJENIH NA MEĐUNARODNE NATJEČAJE I DRUGE AKTIVNOSTI</t>
  </si>
  <si>
    <t>broj prijavljenih projekata</t>
  </si>
  <si>
    <t>A011304 Prostorno planiranje</t>
  </si>
  <si>
    <t>Aktivnost A130402. INFORMACIJSKI SUSTAV PROSTORNOG UREĐENJA</t>
  </si>
  <si>
    <t>broj skupova podataka u geoportalu
broj pojedinačnih ulaza u geoportal/karta
broj novih UPU / PUP u geoportalu</t>
  </si>
  <si>
    <t>28
150000
6/40</t>
  </si>
  <si>
    <t>broj ažuriranih baza podataka, 3D
broj provedenih prostornih analiza;
broj obrađenih zahtjeva za podacima</t>
  </si>
  <si>
    <t>2
15
80</t>
  </si>
  <si>
    <t xml:space="preserve">Aktivnost A150403. STRATEGIJA RAZVOJA URBANE AGLOMERACIJE ZAGREB </t>
  </si>
  <si>
    <t xml:space="preserve">1) 1
2) 1
3) 1
4) 1
5) 0
6)2
7)4
8) 2
</t>
  </si>
  <si>
    <t>A011214 Informatizacija</t>
  </si>
  <si>
    <t>Aktivnost A121401.DIGITALNI MODEL KATASTRA</t>
  </si>
  <si>
    <t>nije moguće izraziti egzaktne brojčane pokazatelje zbog specifičnosti aktivnosti</t>
  </si>
  <si>
    <t>/</t>
  </si>
  <si>
    <t>A011314 Katastarsko uređenje Grada</t>
  </si>
  <si>
    <t>Aktivnost A131402. NOVA KATASTARSKA IZMJERA</t>
  </si>
  <si>
    <t>Projekt T131401. PROSTORNE PODLOGE</t>
  </si>
  <si>
    <t xml:space="preserve">2
1                                           </t>
  </si>
  <si>
    <t>A011216 Skrb o braniteljima</t>
  </si>
  <si>
    <t>Aktivnost A121605. JAVNE RADNE AKTIVNOSTI ZA NEZAPOSLENE HRVATSKE BRANITELJE I NEZAPOSLENE GRAĐANE GRADA ZAGREBA</t>
  </si>
  <si>
    <t>broj održanih javnih radnih aktivnosti; 
broj hrvatskih branitelja i nezaposlenih osoba koje su upisale programe prekvalifikacije</t>
  </si>
  <si>
    <t>40
100</t>
  </si>
  <si>
    <t>Aktivnost A121602. NEOVISNO ŽIVLJENJE OSOBA S INVALIDITETOM I STRADALNIKA DOMOVINSKOG RATA</t>
  </si>
  <si>
    <t>broj ugovorenih programa; 
broj korisnika pružene potpore
broj korisnika paketa hrane</t>
  </si>
  <si>
    <t>2
10
7.200</t>
  </si>
  <si>
    <t>broj korisnika bolničkog liječenja medicinskom rehabilitacijom</t>
  </si>
  <si>
    <t>Aktivnost A121610. PREVENCIJA ZDRAVLJA HRVATSKI BRANITELJA I HRVI-A DOMOVINSKOG RATA</t>
  </si>
  <si>
    <t>broj upućenih hrvatskih branitelja na sistematske preglede; 
broj upućenih hrvatskih branitelja na onkološke preglede</t>
  </si>
  <si>
    <t>400
0</t>
  </si>
  <si>
    <t>Aktivnost A121604. PODIZANJE KVALITETE ŽIVOTA DJECE HRVATSKIH BRANITELJA</t>
  </si>
  <si>
    <t>Aktivnost A121606. SAVJETOVALIŠTA ZA HRVATSKE BRANITELJE</t>
  </si>
  <si>
    <t>Aktivnost A121607. PRIJEVOZ ČLANOVA OBITELJI SMRTNO STRADALIH, ZATOČENIH I NESTALIH HRVATSKIH BRANITELJA</t>
  </si>
  <si>
    <t>Aktivnost A121609. ZAKLADA ZA ŽRTVE RATNOG ZLOČINA SILOVANJA U DOMOVINSKOM RATU</t>
  </si>
  <si>
    <t>broj djece koja ostvaruju pravo na besplatno ljetovanje; 
broj djece koja su ostvarila pravo na prigodne poklon pakete za Sv. Nikolu i Uskrs</t>
  </si>
  <si>
    <t>150
300</t>
  </si>
  <si>
    <t>broj termina održanih savjetovanja; 
broj osoba koje su se koristile uslugama savjetovanja</t>
  </si>
  <si>
    <t>180
400</t>
  </si>
  <si>
    <t>broj korisnika besplatnog prijevoza</t>
  </si>
  <si>
    <t>broj održanih terapeutskih programa;
broj održanih radionica</t>
  </si>
  <si>
    <t>15
4</t>
  </si>
  <si>
    <t>Aktivnost A121603. UDRUGE II. SVJETSKOG RATA I DOMOVINSKOG RATA</t>
  </si>
  <si>
    <t>broj programa/projekata u partnerstvu između Zagreba i braniteljskih udruga; 
broj obrazovno-sportskih programa braniteljskih udruga; 
broj programa pomoći članovima udruge; 
broj programa pomoći za unapređivanje kvalitete života članovima obitelji identificiranih hrvatskih branitelja; 
jednokratne financijske potpore i obilježavanje Dana branitelja</t>
  </si>
  <si>
    <t>180
80
60
20
20</t>
  </si>
  <si>
    <t>U K U P N O</t>
  </si>
  <si>
    <t>A011225 Opći programi odgoja i obrazovanja</t>
  </si>
  <si>
    <t>Projekt K122501. NOVOSAGRAĐENI ODGOJNO-OBRAZOVNI OBJEKTI</t>
  </si>
  <si>
    <t>broj novosagrađenih odgojno-obrazovnih objekata</t>
  </si>
  <si>
    <t>A011325 Sportski programi</t>
  </si>
  <si>
    <t>broj gradskih sportskih saveza / sportskih klubova;           
broj uključenih građana u rekreacijske aktivnosti;                       
broj djece i mladeži u školskim i međuškolskim natjecanjima;                                               
broj osvojenih medalja u momčadskim i pojedinačnim sportovima na svjetskim i europskim natjecanjima</t>
  </si>
  <si>
    <t>broj klubova;
broj saveza</t>
  </si>
  <si>
    <t>6
14</t>
  </si>
  <si>
    <t>broj velikih sportskih priredbi</t>
  </si>
  <si>
    <t>17 do 20</t>
  </si>
  <si>
    <t xml:space="preserve">broj ugovora o zakupu sp.objekata                                                                                                                                                                                                                                                                                                                                                                                                 </t>
  </si>
  <si>
    <t>podmireni troškovi zakupa</t>
  </si>
  <si>
    <t>-</t>
  </si>
  <si>
    <t>podmireni troškovi nabavke sportskih rekvizita i opreme</t>
  </si>
  <si>
    <t>plaćanje godišnje zakupnine i operativnih troškova sukladno Sporazumu o zajedničkom financiranju</t>
  </si>
  <si>
    <t xml:space="preserve">broj korisnika obuhvaćenih sufinanciranjem </t>
  </si>
  <si>
    <t>broj udruga</t>
  </si>
  <si>
    <t>1</t>
  </si>
  <si>
    <t>broj sufinanciranih programa/ projekata udruga mladih ili udruga za mlade</t>
  </si>
  <si>
    <t>300</t>
  </si>
  <si>
    <t>nije moguće iskazati egzaktne brojke zbog specifičnih aktivnosti</t>
  </si>
  <si>
    <t>očišćene pješačko - prometne površine u m2</t>
  </si>
  <si>
    <t>održavane površine u m2</t>
  </si>
  <si>
    <t>kilometri asfaltiranih prometnica u punoj širini kolnika i sanacije manjih površina udarnih rupa i oštećenja na cestovnoj mreži</t>
  </si>
  <si>
    <t>komada slivnika</t>
  </si>
  <si>
    <t>A011305 Zaštita okoliša i održivi razvoj</t>
  </si>
  <si>
    <t>A011405 Održavanje komunalne infrastrukture</t>
  </si>
  <si>
    <t>A012205 Održavanje komunalne infrastrukture</t>
  </si>
  <si>
    <t>A011505 Program uređenja Grada</t>
  </si>
  <si>
    <t>A011213 Upravljanje imovinom</t>
  </si>
  <si>
    <t xml:space="preserve">broj poslovnih prostora;
broj garaža;
broj parkirnih garažnih mjesta </t>
  </si>
  <si>
    <t>94
601
498</t>
  </si>
  <si>
    <t>broj kupljenih prostora</t>
  </si>
  <si>
    <t>A011313 Zaštita voda</t>
  </si>
  <si>
    <t>BROJ STEČENIH M2</t>
  </si>
  <si>
    <t>uređeni stanovi</t>
  </si>
  <si>
    <t>broj kupljenih stanova</t>
  </si>
  <si>
    <t>broj stanova u najmu</t>
  </si>
  <si>
    <t>uređena površina</t>
  </si>
  <si>
    <t>stečeno m2</t>
  </si>
  <si>
    <t>3</t>
  </si>
  <si>
    <t>broj korisnika koji primaju savjetodavnu potporu</t>
  </si>
  <si>
    <t>opremljena ili izgrađena fizička infrastruktura (m2)</t>
  </si>
  <si>
    <t>količina uklonjenog sedimenta (m3)</t>
  </si>
  <si>
    <t>broj odobrenih potpora obrtnicima;
broj dodijeljenih potpora za društveno poduzetništvo; 
broj dodijeljenih potpora za internacionalizaciju poslovanja malih i srednjih poduzetnika</t>
  </si>
  <si>
    <t xml:space="preserve">broj realiziranih projekata i manifestacija;
povećanje broja turističkih dolazaka i noćenja 
broj dokumenata
</t>
  </si>
  <si>
    <t>10
3%
1</t>
  </si>
  <si>
    <t>broj izlagača
broj posjetitelja</t>
  </si>
  <si>
    <t>210
300.000</t>
  </si>
  <si>
    <t>broj projekata ostvaren sa znanstveno-istraživačkim institucijama</t>
  </si>
  <si>
    <t>broj poslovnih korisnika iz područja bioznanosti u sklopu projekta izgradnje i pokretanja inkubacijskog centra za bioznanosti</t>
  </si>
  <si>
    <t>broj inkubiranih poduzetnika s područja visokih tehnologija;
broj polaznika edukacijskih seminara;
broj EU projekata</t>
  </si>
  <si>
    <t>Program A011508 Zaštita okoliša i održivi razvoj</t>
  </si>
  <si>
    <t>broj provedenih postupaka procjene utjecaja na okoliš  i strateških procjena utjecaja na okoliš  i izrada dokumenata iz područja zaštite okoliša</t>
  </si>
  <si>
    <t>1. izrađena i stavljena u funkciju Okvirna strategija pametnog grada Zagreb Smart City
2. Izrađena Smart City Hub platforma, u skladu sa Okvirnom strategijom pametnog grada Zagreb Smart City</t>
  </si>
  <si>
    <t xml:space="preserve">broj sufinanciranih programa </t>
  </si>
  <si>
    <t>postotak provedbe aktivnosti iz projekta u skladu s projektnom dinamikom</t>
  </si>
  <si>
    <t>A011508 Zaštita okoliša i održivi razvoj</t>
  </si>
  <si>
    <t>broj projekata i elaborata iz područja zaštite zraka i izvještaja o mjerenju i praćenju kvalitete zraka</t>
  </si>
  <si>
    <t>stupanj realizacije Projekta</t>
  </si>
  <si>
    <t>količina zbrinutog mulja (t)</t>
  </si>
  <si>
    <t>broj elaborata vezanih za aktivnosti  poboljšanja kvalitete zagrebačkog vodonosnika, broj provedenih mjera iz programa</t>
  </si>
  <si>
    <t>broj priključaka za reguliranje statusa na komunalne vodne građevine;
broj novih priključaka na komunalne vodne građevine</t>
  </si>
  <si>
    <t>110
1.743</t>
  </si>
  <si>
    <t>strateška karta buke, akcijski plan zaštite od buke, ostali akti i dokumenti upravljanja bukom okoliša</t>
  </si>
  <si>
    <t>broj ugovora po kojima se isplaćuje naknada za umanjenu:
1. kakvoću življenja
2. tržišnu vrijednost nekretnina</t>
  </si>
  <si>
    <t>tržišna vrijednost nekretnina: 3</t>
  </si>
  <si>
    <t>broj dokumenata i elaborata vezanih za uspostavu sustava cjelovitog/ održivog  gospodarenja otpadom</t>
  </si>
  <si>
    <t>Izrađena potrebna dokumentacija za:
1. I. fazu izgradnje Centra za gospodarenje otpadom Grada Zagreba
2. sortirnice
3. Postrojenje za obradu biootpada
4. Reciklažno dvorište za građevinski otpad
5. Centar za ponovnu uporabu</t>
  </si>
  <si>
    <t xml:space="preserve">
1
1
1
1
</t>
  </si>
  <si>
    <t>1. broj održanih konferencija, radionica, seminara i sl.;
2. količina podijeljenih raznovrsnih promotivnih i edukativnih materijala;
3. broj izlagača</t>
  </si>
  <si>
    <t>1. 500
2. 45.000 kom
3. 50</t>
  </si>
  <si>
    <t xml:space="preserve">sufinanciranje programa </t>
  </si>
  <si>
    <t>1.7
2.3</t>
  </si>
  <si>
    <t>postotak provedbe aktivnosti prema ugovoru</t>
  </si>
  <si>
    <t xml:space="preserve">broj energetski obnovljenih javnih zgrada;
broj zamijenjenih neučinkovitih rasvjetnih tijela s LED rasvjetom u sustavu javne rasvjete  </t>
  </si>
  <si>
    <t>9
800</t>
  </si>
  <si>
    <t>broj energetski obnovljenih javnih zgrada</t>
  </si>
  <si>
    <t xml:space="preserve">1. EIS korektivno održavanje
2. EIS nadogradnja sustava
3.Energetska certifikacija zgrada
4.Energetske strategija
5.DHMZ Meteorološki parametri
6.Izrada inventara emisija/energetsko klimatsko planiranje
7.Modeliranje mikroklime na području GZ
8. Energetski atlas
</t>
  </si>
  <si>
    <t xml:space="preserve">1.1
2.Faza 5
3.30
4.Faza 2 (2030-2050)
5.2 
6. Faza 3
7. Faza 1
8. Faza 2
</t>
  </si>
  <si>
    <t>A011908 Promet i javni prijevoz</t>
  </si>
  <si>
    <t>% subvencija za realizaciju linija i kapaciteta tramvajskog i autobusnog prijevoza te prijevoza uspinjačom putnika u javnom prijevozu sukladno planu prijevoza i planu poslovanja društva;
% kapitalnih pomoći za investicije;   
% naknada ZET-u za izdane mjesečne pokazne karte nezaposlenima koji ispunjavaju propisane uvjete Odlukom o socijalnoj skrbi</t>
  </si>
  <si>
    <t>broj organiziranih konferencija, seminara i edukacija
broj provedenih programa / projekata izrada dokumentacije</t>
  </si>
  <si>
    <t>10
2</t>
  </si>
  <si>
    <t xml:space="preserve">
broj izrađene dokumentacije 
izgrađena staza (m)
broj projektnih dokumentacija
izgrađena staza (m)
</t>
  </si>
  <si>
    <t>1
1660m</t>
  </si>
  <si>
    <t>1
1201 m</t>
  </si>
  <si>
    <t xml:space="preserve">postotak realizacije planiranih subvencija za  sufinanciranje dijela operativnih troškova trgovačkog društva Integrirani promet zagrebačkog područja;
broj izrađene dokumentacije za implementaciju sustava </t>
  </si>
  <si>
    <t>rezervirana sredstva za slučaj elementarne nepogode</t>
  </si>
  <si>
    <t>A012208 Razvoj gospodarstva i turizma</t>
  </si>
  <si>
    <t>broj provedenih projekata zaštite potrošača;
broj održanih radionica; 
broj građana obuhvaćenih realiziranim projektima</t>
  </si>
  <si>
    <t>9
5
3.500</t>
  </si>
  <si>
    <r>
      <rPr>
        <sz val="7"/>
        <rFont val="Calibri"/>
        <family val="2"/>
      </rPr>
      <t>C1.P3-M1 Održivo gospodarenje poljoprivrednim i šumskim zemljištem</t>
    </r>
  </si>
  <si>
    <t>Aktivnost  A121102 POLJOPRIVREDNO ZEMLJIŠTE</t>
  </si>
  <si>
    <t xml:space="preserve">uređena površina poljoprivrednog zemljišta u ha/broj prijava za zapušteno poljoprivredno zemljište/ 
 prijavljena površina poljoprivrednog zemljišta zaraslog višegodišnjim korovima u m2 </t>
  </si>
  <si>
    <t xml:space="preserve">javni pozivi
broj promidžbenih aktivnosti
broj proizvod s oznakom Plavi ceker
broj certificiranih gospodarstava
broj grupa proizvoda s dodanom vrijednošću
uređenje prostora </t>
  </si>
  <si>
    <t xml:space="preserve">
3
3
92
85
0
0</t>
  </si>
  <si>
    <t>površina šuma na kojoj se provodi monitoring zdravstvenog stanja u ha;
broj pokusnih  ploha;
broj hitnih intervencija uklanjanja stabala</t>
  </si>
  <si>
    <t xml:space="preserve">19.200
5
6
</t>
  </si>
  <si>
    <t>postotak uređenosti prema godišnjem planu održavanja</t>
  </si>
  <si>
    <t>broj organiziranih edukacija Organizacija biciklističkih utrka Oprema za stazu Grmoščica (komplet za poligon)</t>
  </si>
  <si>
    <t>2
2
0</t>
  </si>
  <si>
    <t>postotak dovršenosti projekta</t>
  </si>
  <si>
    <t>broj čuvara u čuvarskoj službi;
površina pod programima zaštite divljači u ha</t>
  </si>
  <si>
    <t>8 udruga /8.460</t>
  </si>
  <si>
    <t>broj zajedničkih lovišta</t>
  </si>
  <si>
    <t>11</t>
  </si>
  <si>
    <t>broj dodijeljenih vrtnih parcela/
/površina gradskih vrtova u m3/
terapijski vrtovi broj korisnika sa invaliditetom do 12 god./
broj korisnika odrasle osobe s invaliditetom i djeca starija od 12 godina /broj korisnika -centar "Mali dom"/
 ostali korisnici</t>
  </si>
  <si>
    <t>2174/230.720
50 /50 /100 /200</t>
  </si>
  <si>
    <t>A011511 Skrb o životinjama</t>
  </si>
  <si>
    <t xml:space="preserve"> A011611 Veterinarska zaštita okoliša</t>
  </si>
  <si>
    <t>A022211 Djelatnost ustanova u poljoprivredi i šumarstvu</t>
  </si>
  <si>
    <t xml:space="preserve">broj provedenih manifestacija i hranilišta za mačke </t>
  </si>
  <si>
    <t>1
16</t>
  </si>
  <si>
    <t>broj uklonjenih lešina životinja;                                                nusproizvod životinjskog podrijetla u kg
broj akcija zbrinjavanja (ose i stršljenovi)</t>
  </si>
  <si>
    <t>2.550
40.000
10</t>
  </si>
  <si>
    <t>izgrađeno i opremljeno Oporavilište za divlje životinje, izgrađeni kapaciteti za pojedinačno držanje pasa, izgrađena i opremljena ambulanta s karantenom, izgrađena letnica za oporavak ptica</t>
  </si>
  <si>
    <t>broj prijavljenih projekata;
broj održanih radionica i edukativnih programa</t>
  </si>
  <si>
    <t>broj prijavljenih projekata;
broj održanih radionica i edukativnih programa / broj manifestacija u lovstvu</t>
  </si>
  <si>
    <t>13 / 7 / 2</t>
  </si>
  <si>
    <t>broj financiranih programa- projekata;
broj liječenih ranjenih;
broj kastracije-sterilizacije</t>
  </si>
  <si>
    <t>11/410/180</t>
  </si>
  <si>
    <t xml:space="preserve">broj prijavljenih projekata; 
broj održanih radionica i edukativnih programa
</t>
  </si>
  <si>
    <t>5
3</t>
  </si>
  <si>
    <t>broj statističkih priopćenja
broj publikacija</t>
  </si>
  <si>
    <t>A011708 Razvoj investicijskih projekata od interesa za  Grad</t>
  </si>
  <si>
    <t xml:space="preserve">broj ekspertnih analiza i elaborata
broj manifestacija
broj korisnika mjera/broj farmi pčelara/ukupne površine pod trajnim nasadima
broj gospodarstava s dopunskim djelatnostima
broj stoke/košnica
broj objekata za preradu poljoprivrednih proizvoda
</t>
  </si>
  <si>
    <t>A011711 Urbana prehrana i poljoprivreda</t>
  </si>
  <si>
    <t xml:space="preserve"> A011311 Šumarstvo</t>
  </si>
  <si>
    <t>A011411 Lovstvo</t>
  </si>
  <si>
    <t>A011808 Zaštita voda</t>
  </si>
  <si>
    <t>A011608 Gospodarenje otpadom</t>
  </si>
  <si>
    <t xml:space="preserve"> A011208 Energija i klima</t>
  </si>
  <si>
    <t>A011208 Energija i klima</t>
  </si>
  <si>
    <t xml:space="preserve">A012208 Razvoj gospodarstva i turizma
</t>
  </si>
  <si>
    <t>01201</t>
  </si>
  <si>
    <t>broj manifestacija</t>
  </si>
  <si>
    <t>A011712 Program uređenja Grada</t>
  </si>
  <si>
    <t>broj saniranih klizišta</t>
  </si>
  <si>
    <t>A011812 Ostali radovi gradnje komunalne infrastrukture</t>
  </si>
  <si>
    <t>Program A011612 Gradnja objekata i uređaja komunalne infrastrukture</t>
  </si>
  <si>
    <t>Program A011512 Održavanje komunalne infrastrukture</t>
  </si>
  <si>
    <t>broj rasvjetnih mjesta</t>
  </si>
  <si>
    <t>A011512 Održavanje komunalne infrastrukture</t>
  </si>
  <si>
    <t>A011612 Gradnja objekata i uređaja komunalne infrastrukture</t>
  </si>
  <si>
    <t>Program A011212 Kapitalna ulaganja u objekte za društvene djelatnosti</t>
  </si>
  <si>
    <t>broj objekata</t>
  </si>
  <si>
    <t>A011212 Kapitalna ulaganja u objekte za društvene djelatnosti</t>
  </si>
  <si>
    <t>Program A011412 Zaštita okoliša i održivi razvoj</t>
  </si>
  <si>
    <t>postotak realizacije</t>
  </si>
  <si>
    <t>sanacija cesta i cestovnih objekata u m2</t>
  </si>
  <si>
    <t>metara kvadratnih asfalta; parkirnih mjesta</t>
  </si>
  <si>
    <t>68.950
793</t>
  </si>
  <si>
    <t>broj video snimljenih kilometara nerazvrstanih cesta;
broj geodetski snimljenih kilometara nerazvrstanih cesta</t>
  </si>
  <si>
    <t>315
315</t>
  </si>
  <si>
    <t>A012112 Gradnja i održavanje nerazvrstanih cesta</t>
  </si>
  <si>
    <t>broj projekata semaforizacije</t>
  </si>
  <si>
    <t>15</t>
  </si>
  <si>
    <t>20</t>
  </si>
  <si>
    <t>nije moguće izraziti egzaktne brojčane pokazatelje jer broj izdanih rješenja ovisi o broju podnesenih zahtjeva</t>
  </si>
  <si>
    <t>postotak provedbe aktivnosti</t>
  </si>
  <si>
    <t>A011912 
Prometna preventiva, regulacija i sigurnost u prometu</t>
  </si>
  <si>
    <t>broj objekta</t>
  </si>
  <si>
    <t xml:space="preserve">A011612 Gradnja objekata i uređaja komunalne infrastrukture  </t>
  </si>
  <si>
    <t xml:space="preserve">broj projekata </t>
  </si>
  <si>
    <t>18</t>
  </si>
  <si>
    <t>Kilometri novoizgrađenih plinovoda</t>
  </si>
  <si>
    <t>nije moguće izraziti egzaktne brojčane pokazatelje jer nije moguće predvidjeti broj HRVI koji će zatražiti i ostvariti pravo na priključke</t>
  </si>
  <si>
    <t>A011812 
Ostali radovi gradnje komunalne infrastrukture</t>
  </si>
  <si>
    <t>broj projekata</t>
  </si>
  <si>
    <t>C6.P4-M6  
e-ZAGREB, 
digitalizacija poslovnih procesa</t>
  </si>
  <si>
    <t>Aktivnost  A121501. PRIPREMA I PROVEDBA PROJEKATA ZA SUFINANCIRANJE IZ PROGRAMA I FONDOVA EU</t>
  </si>
  <si>
    <t>Broj projekata prihvaćenih za sufinanciranje od strane EU</t>
  </si>
  <si>
    <t>U skladu s brojem sklopljenih Ugovora o dodjeli bespovratnih sredstava koji ovisi o  dinamici objave Poziva za dodjelu bespovratnih sredstava u kojem je GZ prihvatljiv prijavitelj/partner te dinamike postupka dodjele bespovratnih sredstava.</t>
  </si>
  <si>
    <t>Ažurirana Baza projekata Grada Zagreba prema izvoru financiranja (financijski instrumenti Europske unije i drugi međunarodni izvori financiranja, u elektroničkome obliku</t>
  </si>
  <si>
    <t xml:space="preserve"> Broj organiziranih edukacija </t>
  </si>
  <si>
    <t>2</t>
  </si>
  <si>
    <t>Broj projekata s ciljem razmjene iskustava, znanja i dobre prakse na temu razvoja politika te smjernica za provedbu i korištenje financijskih instrumenata Europske unije i drugih međunarodnih izvora financiranja</t>
  </si>
  <si>
    <t>A011215 EU Projekti</t>
  </si>
  <si>
    <t>Projekt  T121501. URBAN MANUFACTURING - INTERREG EUROPE</t>
  </si>
  <si>
    <t>Projekt  T121503. CAMELOT - EUROPE FOR CITIZENS</t>
  </si>
  <si>
    <t>Aktivnost  A131501. PROVEDBA ITU MEHANIZMA</t>
  </si>
  <si>
    <t>Broj identificiranih intervencija/projekta prihvatljivih za provedbu kroz ITU mehanizam / broj odobrenih projekata</t>
  </si>
  <si>
    <t>U skladu s brojem identificiranih intervencija/projekta prihvatljivih za provedbu kroz ITU mehanizam / broj odobrenih projekata koji ovisi o novim programskim dokumentima za buduće programsko razdoblje 2012.-2027. čija izrada je u nadležnosti RH</t>
  </si>
  <si>
    <t>Broj kvalificiranih djelatnika za provedbu ITU mehanizma u Gradu Zagrebu kao ITU PT</t>
  </si>
  <si>
    <t>9</t>
  </si>
  <si>
    <t>Uspostavljen i održavan informativno komunikacijski sustav koji omogućuje vidljivost i razmjenu informacija</t>
  </si>
  <si>
    <t>A011315. Posredničko tijelo integriranih teritorijalnih ulaganja</t>
  </si>
  <si>
    <t>A011220 Informatizacija</t>
  </si>
  <si>
    <t>Aktivnost A122001 NABAVA I ODRŽAVANJE INFORMATIČKE OPREME</t>
  </si>
  <si>
    <t xml:space="preserve">osiguravanje informatičke opreme za obavljanje radnih zadaća zaposlenika gradske uprave    </t>
  </si>
  <si>
    <t>95%</t>
  </si>
  <si>
    <t>razvoj tehnološke infrastrukture za obavljanje radnih zadaća poslovnih procesa</t>
  </si>
  <si>
    <t>75%</t>
  </si>
  <si>
    <t>osiguravanje i održavanje standardnih programskih alata</t>
  </si>
  <si>
    <t>osiguravanje neometanosti poslovanja</t>
  </si>
  <si>
    <t>85%</t>
  </si>
  <si>
    <t>86%</t>
  </si>
  <si>
    <t>potpora razvijenim informacijskim sustavima</t>
  </si>
  <si>
    <t>primjena zakonskih izmjena na informacijske sustave</t>
  </si>
  <si>
    <t>u skladu sa zakonskim izmjenama</t>
  </si>
  <si>
    <t>02001</t>
  </si>
  <si>
    <t>osiguravanje neometane komunikacije uprave</t>
  </si>
  <si>
    <t>92%</t>
  </si>
  <si>
    <t>A011321
Skrb za osobe s invaliditetom</t>
  </si>
  <si>
    <t>broj subvencija za zapošljavanje osoba s invaliditetom;
broj subvencija za zapošljavanje asistenata za osobe s invaliditetom</t>
  </si>
  <si>
    <t xml:space="preserve">312
74  </t>
  </si>
  <si>
    <t>A028121 Javna uprava i administracija</t>
  </si>
  <si>
    <t>Aktivnost A812103. GERONTOLOŠKI CENTRI U DOMOVIMA ZA STARIJE</t>
  </si>
  <si>
    <t>A011421 Programi socijalne zaštite - ustanove socijalne zaštite</t>
  </si>
  <si>
    <t>Aktivnost A142104. SUFINANCIRANJE SMJEŠTAJA ZA STARIJE OSOBE</t>
  </si>
  <si>
    <t>broj korisnika socijalnih usluga i aktivnosti</t>
  </si>
  <si>
    <t>broj korisnika i provedene aktivnosti u projektima</t>
  </si>
  <si>
    <t>broj korisnika socijalnih usluga i smještaja</t>
  </si>
  <si>
    <t>80
4</t>
  </si>
  <si>
    <t>110
4</t>
  </si>
  <si>
    <t>150
4</t>
  </si>
  <si>
    <t>50
4</t>
  </si>
  <si>
    <t>A011221 Opći programi socijalne zaštite</t>
  </si>
  <si>
    <t>A011321 Skrb za osobe s invaliditetom</t>
  </si>
  <si>
    <t>Aktivnost A132103. PRIJEVOZ OSOBA S INVALIDITETOM</t>
  </si>
  <si>
    <t>broj dodijeljenih potpora;
broj korisnika</t>
  </si>
  <si>
    <t>21
5.000</t>
  </si>
  <si>
    <t>broj odobrenih projekata, programa I aktivnosti;
broj korisnika aktivnosti projekata, programa I aktivnosti</t>
  </si>
  <si>
    <t>50
10 500</t>
  </si>
  <si>
    <t>broj stipendista učenika;
broj stipendista studenata;
broj studenata poslijediplomskih studija</t>
  </si>
  <si>
    <t>35
35
3</t>
  </si>
  <si>
    <t>broj sklopljenih ugovora o sufinanciranju</t>
  </si>
  <si>
    <t>8</t>
  </si>
  <si>
    <t xml:space="preserve">broj rješenja za mobilnost </t>
  </si>
  <si>
    <t>0</t>
  </si>
  <si>
    <t>Broj održanih radionica
Izrađeno izvješće</t>
  </si>
  <si>
    <t>100
50
6</t>
  </si>
  <si>
    <t>Aktivnost A122105. POMOĆ KUĆANSTVIMA - TROŠKOVI STANOVANJA</t>
  </si>
  <si>
    <t>Aktivnost A122101. DODATAK UZ MIROVINU, DONATORI I DRUGE POMOĆI</t>
  </si>
  <si>
    <t>Aktivnost A122106. RADOVI ZA OPĆE DOBRO BEZ NAKNADE</t>
  </si>
  <si>
    <t>broj korisnika pomoći za podmirenje troškova stanovanja</t>
  </si>
  <si>
    <t>broj korisnika prava na novčanu pomoć korisnicima stalne pomoći</t>
  </si>
  <si>
    <t xml:space="preserve">30
15
40
30
20
5
20
20
50
5
5
100
5
</t>
  </si>
  <si>
    <t xml:space="preserve">• Broj korisnika programa i projekata organiziranog provođenja slobodnog vremena
• Broj korisnika programa i projekata stručne pomoći i podrške djeci i mladima u riziku
• Broj korisnika programa i projekata za osnaživanje nastavnika i drugih stručnjaka
• Broj korisnika programa i projekata prevencije nasilja među mladima i prevencije elektroničkog nasilja
</t>
  </si>
  <si>
    <t>500
50
30
101</t>
  </si>
  <si>
    <t xml:space="preserve">broj realiziranih ljetovanja za djecu </t>
  </si>
  <si>
    <t>broj provedenih programa i aktivnosti iz područja socijalne politike;
broj provedenih aktivnosti strateških dokumenata
podmirenje pogrebnih tr.</t>
  </si>
  <si>
    <t>50
51</t>
  </si>
  <si>
    <t>50
52</t>
  </si>
  <si>
    <t>broj stipendista - učenika;
broj stipendista -  studenata;
broj stipendista - studenata poslijediplomskih studija</t>
  </si>
  <si>
    <t xml:space="preserve">broj p programa i usluga namijenjenih osobama starije životne dobi;
broj korisnika organiziranog stanovanja </t>
  </si>
  <si>
    <t>1.500
4</t>
  </si>
  <si>
    <t xml:space="preserve">broj korisnika prava besplatne godišnje pokazne karte </t>
  </si>
  <si>
    <t>broj korisnika i provedene aktivnosti u projektu</t>
  </si>
  <si>
    <t>A011521 Opći programi socijalne zaštite</t>
  </si>
  <si>
    <t xml:space="preserve">broj korisnika sredstava za ogrjev </t>
  </si>
  <si>
    <t xml:space="preserve">• Broj korisnika privremenog smještaja za beskućnike
• Broj korisnika privremenog smještaja i savjetovališta za žrtve nasilja.
• Broj djece obuhvaćenih individualnim i grupnim preventivnim i tretmanskim aktivnostima
• Broj obitelji obuhvaćenih individualnim i grupnim preventivnim i tretmanskim aktivnostima 
• Broj žrtava nasilja obuhvaćenih individualnim i grupnim preventivnim i tretmanskim aktivnostima 
• Broj korisnika pomoći i podrške starijim i drugim osobama u potrebi
</t>
  </si>
  <si>
    <t xml:space="preserve">200
10/500
100
40
200
30
</t>
  </si>
  <si>
    <t>10</t>
  </si>
  <si>
    <t>A011217 Prostorno planiranje</t>
  </si>
  <si>
    <t>izrađena Strategija Zelene infrastrukture Grada Zagreba;
izrađen Akcijski plan Zelene infrastrukture Grada Zagreba; izrađeni novi projektni prijedlozi i dokumentacija</t>
  </si>
  <si>
    <t>Revidiranje nacrta Strategije zelene infrastrukture Grada Zagreba i usklađivanje s pripadajućim Akcijskim planom i novim strateškim i zakonskim okvirom;
nastavak izrade  prijedloga  EU projekta te provedba istog ; početak izrade novog  projektnog prijedloga EU projekta</t>
  </si>
  <si>
    <t>A011223 Opći programi odgoja i obrazovanja</t>
  </si>
  <si>
    <t>20 (doktorandi)
505 (učenici i studenti)
190  (deficitarna zanimanja)                           
80 (Romi)
2 (nagrađeni)
10 (medicinske sestre/tehničari )
8500</t>
  </si>
  <si>
    <t xml:space="preserve">broj korisnika novčane pomoći za roditelja odgojitelja </t>
  </si>
  <si>
    <t>A011423 Opći programi socijalne zaštite</t>
  </si>
  <si>
    <t>broj korisnika prava/isplate</t>
  </si>
  <si>
    <t>broj operativnih komunikacijskih i mjernih uređaja i ostale opreme za ZiS te broj educiranih korisnika za rad na uređajima</t>
  </si>
  <si>
    <t>nabava pomoćne opreme i specifičnih alata za ZiS, 5 kompleta</t>
  </si>
  <si>
    <t>osposobljavanje članova postrojbi DVD-a</t>
  </si>
  <si>
    <t>1800 članova</t>
  </si>
  <si>
    <t>redovno održavanje i sanacija vatrogasnih domova</t>
  </si>
  <si>
    <t>60 objekata</t>
  </si>
  <si>
    <t xml:space="preserve"> održavanje vatrogasnih vozila</t>
  </si>
  <si>
    <t>111 vatrogasnih vozila</t>
  </si>
  <si>
    <t xml:space="preserve"> nabava vatrogasnih vozila</t>
  </si>
  <si>
    <t>4 vatrogasna vozila</t>
  </si>
  <si>
    <t>akcije spašavanja</t>
  </si>
  <si>
    <t>održani tečajevi</t>
  </si>
  <si>
    <t>Održane vježbe</t>
  </si>
  <si>
    <t>sredstva rezervirana za slučaj velike nesreće ili katastrofe - upotreba građevinskih strojeva</t>
  </si>
  <si>
    <t>broj sufinanciranih programa/ projekata udruga</t>
  </si>
  <si>
    <t>broj edukacija općih postrojbi Civilne zaštite;
smotriranje i vježbe općih i specijalističkih postrojbi - USAR timovi;
opremanje postrojbi Civilne zaštite</t>
  </si>
  <si>
    <t>edukacija pripadnika općih postrojbi CZ; 2 vježbe aktiviranja općih i specijalističkih postrojbi po zbornim mjestima, opremanje 700 pripadnika CZ</t>
  </si>
  <si>
    <t>usklađenost slojeva (layera) prostornih podataka GIS aplikacija / broj vozila uključenih u projekt praćenja i navođenja vozila</t>
  </si>
  <si>
    <t xml:space="preserve">usklađivanje baze podataka  postojećih slojeva (layera) i produžetak godišnjih licencija GIS aplikacije i sustava za praćenje i navođenje vozila UHS-a </t>
  </si>
  <si>
    <t>stupanj implementiranih zakonom propisanih standarda i mjera informacijske sigurnosti</t>
  </si>
  <si>
    <t>daljnje usklađivanje sa zakonom</t>
  </si>
  <si>
    <t>procjena stanja objekata s obzirom na godinu, vrstu i način gradnje - popis objekata (stvaranje baze podataka)</t>
  </si>
  <si>
    <t>nadogradnja baze podataka</t>
  </si>
  <si>
    <t>provedba planiranih aktivnosti projekta</t>
  </si>
  <si>
    <t xml:space="preserve">uspostava i opremanje centra; edukacija operatera </t>
  </si>
  <si>
    <t>broj novoizgrađenih vatrogasnih postaja</t>
  </si>
  <si>
    <t xml:space="preserve">izgradnja objekata </t>
  </si>
  <si>
    <t>intervencije</t>
  </si>
  <si>
    <t>nastava: praktična i teorijska</t>
  </si>
  <si>
    <t>110.000 h</t>
  </si>
  <si>
    <t>rad u radionicama i održavanje opreme i vozila</t>
  </si>
  <si>
    <t>25.000 h</t>
  </si>
  <si>
    <t>analiza rada, vježbe u gradu, preventivne aktivnosti</t>
  </si>
  <si>
    <t>180.000 h</t>
  </si>
  <si>
    <t>povećanje kvalitete rada Operativno-komunikacijskog centra, sustavno održavanje opreme za spašavanje i vozila</t>
  </si>
  <si>
    <t>sustavno održavanje, praćenje i povećanje kvalitete rada Operativno-komunikacijskog centra, pregled vozila i opreme za spašavanje</t>
  </si>
  <si>
    <t xml:space="preserve">Aktivnost A150401. UPRAVLJANJE PODACIMA O PROSTORU </t>
  </si>
  <si>
    <t>A011326  Ostali programi povezani  s promicanjem ljudskih prava</t>
  </si>
  <si>
    <t>broj realiziranih programa na području unapređenja i promicanja ljudskih prava, ravnopravnosti spolova i civilnog društva</t>
  </si>
  <si>
    <t>Sukladno utvrđenom godišnjem planu</t>
  </si>
  <si>
    <t>broj realiziranih programa na području promicanja ljudskih prava - suradnja i partnerstva s vjerskim zajednicama i ostalim subjektima</t>
  </si>
  <si>
    <t>U skladu s planom i iskazanim potrebama vjerskih zajednica i drugih pravnih subjekata</t>
  </si>
  <si>
    <t>postotak izvršenja odredbi Sporazuma</t>
  </si>
  <si>
    <t>postotak provedenih aktivnosti u projektu</t>
  </si>
  <si>
    <t>broj sufinanciranih knjiga i publikacija</t>
  </si>
  <si>
    <t>150 knjiga, 40 časopisa i 20 portala</t>
  </si>
  <si>
    <t>broj financiranih programa</t>
  </si>
  <si>
    <t>50 programa muzejske djelatnosti, 11 zbirki</t>
  </si>
  <si>
    <t xml:space="preserve">broj financiranih programa </t>
  </si>
  <si>
    <t>bro premijernih izvedbi; broj festivala</t>
  </si>
  <si>
    <t>10 ; 1</t>
  </si>
  <si>
    <t xml:space="preserve">broj izvedbi </t>
  </si>
  <si>
    <t xml:space="preserve">sufinanciranje materijalnih i financijskih rashoda </t>
  </si>
  <si>
    <t xml:space="preserve">broj financiranih ustanova </t>
  </si>
  <si>
    <t xml:space="preserve">broj upisane djece </t>
  </si>
  <si>
    <t>90.000; 500 predmeta</t>
  </si>
  <si>
    <t>osiguran kontinuiran i nesmetan rad vijeća (9), predstavnika (11) i Koordinacije nacionalnih manjina Grada Zagreba -</t>
  </si>
  <si>
    <t>A011226 Suradnja Grada Zagreba na međugradskoj i međunarodnoj razini</t>
  </si>
  <si>
    <t xml:space="preserve">broj usvojenih mjesečnih izvješća o radu </t>
  </si>
  <si>
    <t>broj sufinanciranih programa/ projekata; 
broj udruga koje djeluju na području međugradske i međunarodne suradnje</t>
  </si>
  <si>
    <t>broj sufinanciranih humanitarnih aktivnosti</t>
  </si>
  <si>
    <t xml:space="preserve">postotak izvršenja odredbi Sporazuma </t>
  </si>
  <si>
    <t>Projekt T121004  EU PROJEKT SVI ZA PAMĆENJE (SPAM)</t>
  </si>
  <si>
    <t>Aktivnost A211127  CENTAR ZA KOORDINACIJU PALIJATIVNE SKRBI I POSUDIONICA POMAGALA</t>
  </si>
  <si>
    <t>Aktivnost A211119  PREVENCIJA KARIJESA DJECE U VRTIĆIMA I OSNOVNIM ŠKOLAMA</t>
  </si>
  <si>
    <t>Aktivnost A211121 PROJEKT CENTAR ZA MENTALNO ZDRAVLJE U ZAJEDNICI</t>
  </si>
  <si>
    <t>Aktivnost A211110. SAVJETOVALIŠTE ZA PREHRANU GRADA ZAGREBA</t>
  </si>
  <si>
    <t>Aktivnost A211125. PREVENTIVNI PREGLEDI SPORTAŠA</t>
  </si>
  <si>
    <t>A011210 Opći javnozdravstveni programi</t>
  </si>
  <si>
    <t>A022111 Opći javnozdravstveni programi</t>
  </si>
  <si>
    <t>broj održanih javnozdravstvenih aktivnosti
broj potpomognutih projekata</t>
  </si>
  <si>
    <t>4  
12 projekata</t>
  </si>
  <si>
    <t xml:space="preserve">broj korisnika;
broj programa </t>
  </si>
  <si>
    <t xml:space="preserve"> 32.000 
25</t>
  </si>
  <si>
    <t>110 OŠ
55 Srednjih škola
10.000 roditelja
20.000 učenika OŠ i SŠ
20.000 korisnika šire zajednice,
8 vrsta različitih edukativnih/informativnih materijala</t>
  </si>
  <si>
    <t>sufinanciranje programa javnozdravstvenog nadstandarda, aktivnosti suzbijanja epidemije</t>
  </si>
  <si>
    <t>broj prava na besplatni prijevoz</t>
  </si>
  <si>
    <t>4.000 korisnika</t>
  </si>
  <si>
    <t xml:space="preserve">broj izravnih korisnika; 
broj  održanih edukativnih radionica; 
broj izrađenih edukativnih materijala </t>
  </si>
  <si>
    <t>2.000
18 
25.000</t>
  </si>
  <si>
    <r>
      <rPr>
        <b/>
        <sz val="7"/>
        <rFont val="Calibri"/>
        <family val="2"/>
      </rPr>
      <t>Glava 1</t>
    </r>
    <r>
      <rPr>
        <sz val="7"/>
        <rFont val="Calibri"/>
        <family val="2"/>
      </rPr>
      <t xml:space="preserve">: Zakupi i najamnine  prostora za obavljanje zdravstvene djelatnosti ZU temeljem sklopljenih Ugovora (5 +1 u glavi 2.) : Zakup ZGH za Novi Jelkovec ( 1.360.000,00 kuna),  Dom zdravlja Zagreb-Centar za Tuškanac (60.000,00 kuna ), KB Sveti duh (23.940.000,00 kuna režije i Zakup Holdingu), Stomatološka poliklinika Zagreb (1.237.500,00 kuna) , Nastavni zavod za hitnu medicinu GZ obaveze iz 2020 prenesene temeljem Sporazuma s ZGH na  2021.(cca 11.000.000,00 kuna)                                            </t>
    </r>
    <r>
      <rPr>
        <b/>
        <i/>
        <sz val="7"/>
        <rFont val="Calibri"/>
        <family val="2"/>
      </rPr>
      <t>Glava 2:</t>
    </r>
    <r>
      <rPr>
        <i/>
        <sz val="7"/>
        <rFont val="Calibri"/>
        <family val="2"/>
      </rPr>
      <t xml:space="preserve"> Poliklinika za reumatske bolesti, fizikalnu medicinu i rehabilitaciju Dr. Drago Čop (510.000,00 kuna) te ovaj iznos nije prikazan na ovoj poziciji nego na Ustanovi u Glavi 2. Proračuna </t>
    </r>
  </si>
  <si>
    <t>Zakupi i najamnine  prostora za obavljanje djelatnosti ZU temeljem sklopljenih Pred/Ugovora/Sporazuma (5)</t>
  </si>
  <si>
    <t>broj korisnika;
broj edukativnih materijala</t>
  </si>
  <si>
    <t>1.000
10.002</t>
  </si>
  <si>
    <t>Realizacija Programa:  "Edukacija javnosti o utjecaju aeroalergena na zdravlje s naglaskom na korovnu biljku ambroziju ,Ugovor o ispitivanju zdravstvene ispravnosti hrane i predmeta opće uporabe,  Ugovor o provođenju usluge monitoringa vode za ljudsku potrošnju iz javnih vodoopskrbnih sustava Grada Zagreba i ispitivanje kakvoće vode za kupanje iz gradskih kupališta Grada Zagreba, Ugovor o provođenju usluge monitoringa radioaktivnih tvari u vodi za ljudsku potrošnju za Grad Zagreb ,Ugovor o provođenju monitoringa kontaminacije urbanih tala na području Grada Zagreba , Ugovor o sufinanciranju Programa zdravstvene ekologije.    Broj programa (6)  Osim na stavkama ustanove 200.000 kn se nalazi i na stavkama Ureda za zdravstvo</t>
  </si>
  <si>
    <t>Broj sklopljenih ugovora i realiziranih programa (6)</t>
  </si>
  <si>
    <t>broj korisnika
broj usluga</t>
  </si>
  <si>
    <t xml:space="preserve">održana javnozdravstvena kampanja;
obuhvat preventivnih pregleda građana;
broj otkrivenih malignih tumora kože;                                                                   broj održanih edukacija / stručnih skupova; 
održavanje sustava UV mjerača na području grada, broj sustava: </t>
  </si>
  <si>
    <t>održana zapošljivost 4 radna terapeuta                                               obuhvat korisnika starijih osoba            broj pruženih usluga</t>
  </si>
  <si>
    <t>Financira se iz sredstava EU</t>
  </si>
  <si>
    <t>rad dnevne bolnice za oboljele od alzheimerove bolesti i drugih demencija, provedene planirane edukacije formalnih i neformalnih njegovatelja,  izrađen promotivni materijal, održana stručna konferencija</t>
  </si>
  <si>
    <t>1. 250 korisnika u tretmanu
2. 430 korisnika u tretmanu</t>
  </si>
  <si>
    <t>broj korisnika;
broj usluga</t>
  </si>
  <si>
    <t>12.000
24.000</t>
  </si>
  <si>
    <t>1200 korisnika
2.000 usluga</t>
  </si>
  <si>
    <t>Broj sklopljenih ugovora i realiziranih programa (9)</t>
  </si>
  <si>
    <t>"Program prevencije karijesa djece predškolske i školske dobi u Gradu Zagrebu" - ciljano provođenje karijes-protektivnih postupaka, edukacija i poboljšanje oralnog zdravlja i oralne higijene djece. Pokazatelji uspješnosti:
broj korisnika-djece
broj pruženih usluga</t>
  </si>
  <si>
    <t>4.200           
10.000</t>
  </si>
  <si>
    <t>broj korisnika</t>
  </si>
  <si>
    <t>Odobrena sredstva iz državnog proračuna za ustanove u vlasništvu Grada Zagreba</t>
  </si>
  <si>
    <t>broj programa;
broj korisnika;
broj usluga</t>
  </si>
  <si>
    <t>15
1.200
1.802</t>
  </si>
  <si>
    <t>broj korisnika usluga</t>
  </si>
  <si>
    <t>broj pregleda:
 broj  korisnika</t>
  </si>
  <si>
    <t>47.366
47.367</t>
  </si>
  <si>
    <t>broj  korisnika</t>
  </si>
  <si>
    <t>8.000
14.001</t>
  </si>
  <si>
    <t>1. broj korisnika
2. broj usluga</t>
  </si>
  <si>
    <t>1. broj korisnika usluga
2. nabava motocikala</t>
  </si>
  <si>
    <t>700
2</t>
  </si>
  <si>
    <t>Obuhvat korisnika</t>
  </si>
  <si>
    <t>1. broj korisnika</t>
  </si>
  <si>
    <t>10
150</t>
  </si>
  <si>
    <t>provedba aktivnosti projekta, financira se iz sredstava EU</t>
  </si>
  <si>
    <t>PDV na troškove ulaganja</t>
  </si>
  <si>
    <t>PROVEDBA DDD MJERA</t>
  </si>
  <si>
    <t>broj realiziranih programa i aktivnosti</t>
  </si>
  <si>
    <t>broj realiziranih aktivnosti u cilju podizanja šire javne svijesti o važnosti zaštite i očuvanja mentalnog zdravlja</t>
  </si>
  <si>
    <t>Aktivnost A121301. ODRŽAVANJE STANOVA, POSLOVNIH PROSTORA I ZEMLJIŠTA</t>
  </si>
  <si>
    <t>Aktivnost A121305. SOPNICA</t>
  </si>
  <si>
    <t>Projekt  K121301.  NABAVA STANOVA, POSLOVNIH PROSTORA I ZEMLJIŠTA</t>
  </si>
  <si>
    <t>Projekt K170803. UKLANJANJE SEDIMENATA IZ JEZERA JARUN</t>
  </si>
  <si>
    <t>Aktivnost A170801. INVESTICIJSKI I RAZVOJNI PROJEKTI</t>
  </si>
  <si>
    <t>Projekt K170801. NACIONALNA DJEČJA KLINIČKA BOLNICA</t>
  </si>
  <si>
    <t>Projekt T220808. FLORAART</t>
  </si>
  <si>
    <t>Projekt T220809. ZAGREB AUTOSHOW</t>
  </si>
  <si>
    <t>Aktivnost A220808. SURADNJA S ZNANSTVENO ISTRAŽIVAČKIM INSTITUCIJAMA I SVEUČILIŠTIMA U FUNKCIJI RAZVOJA GOSPODARSTVA</t>
  </si>
  <si>
    <t>Aktivnost A220804. ZAGREBAČKI INOVACIJSKI CENTAR d.o.o.</t>
  </si>
  <si>
    <t xml:space="preserve"> A011211. Razvoj poljoprivrede i ruralnog prostora</t>
  </si>
  <si>
    <t>Aktivnost. A220803 BIOCENTAR</t>
  </si>
  <si>
    <t>A011712  Program uređenja Grada</t>
  </si>
  <si>
    <t>Aktivnost A171201 . PRIGODNE MANIFESTACIJE</t>
  </si>
  <si>
    <t>Aktivnost  A121101. RAZVOJ I POTPORE U POLJOPRIVREDI</t>
  </si>
  <si>
    <t>Aktivnost  A171101. URBANA PREHRANA</t>
  </si>
  <si>
    <t>Projekt  T171101. FOOD WAVE, PROGRAM DEAR</t>
  </si>
  <si>
    <t>Aktivnost A132105. ZAPOŠLJAVANJE OSOBA S INVALIDITETOM</t>
  </si>
  <si>
    <t>Projekt T150802. UDRUGE KOJE DJELUJU NA PODRUČJU ZAŠTITE OKOLIŠA I OKOLIŠNO ODRŽIVOG RAZVOJA</t>
  </si>
  <si>
    <t>Projekt T150803. RESOURCEFUL CITIES - URBREC</t>
  </si>
  <si>
    <t>Aktivnost  A131101. RAZVOJ ŠUMARSTVA</t>
  </si>
  <si>
    <t>Aktivnost  A131102. ODRŽAVANJE PARK-ŠUMA GRADA ZAGREBA</t>
  </si>
  <si>
    <t>Projekt  T131101. EU PROJEKT URBforDAN</t>
  </si>
  <si>
    <t>Projekt  T131102. EU PROJEKT MODERNIZACIJA II</t>
  </si>
  <si>
    <t>Projekt  T221102. EU PROJEKT MODERNIZACIJA II</t>
  </si>
  <si>
    <t>Projekt K181201. SANACIJA KLIZIŠTA</t>
  </si>
  <si>
    <t>Aktivnost  A141101. ZAŠTITA DIVLJAČI</t>
  </si>
  <si>
    <t>Aktivnost  A141102. GOSPODARENJE LOVIŠTEM</t>
  </si>
  <si>
    <t>Projekt T121701. STRATEŠKO PLANIRANJE I PROJEKTIRANJE</t>
  </si>
  <si>
    <t>Aktivnost A150804. POSLOVI I AKTIVNOSTI ZAŠTITE ZRAKA</t>
  </si>
  <si>
    <t>Aktivnost A131301. CENTRALNI UREĐAJ ZA PROČIŠĆAVANJE OTPADNIH VODA GRADA ZAGREBA</t>
  </si>
  <si>
    <t>Projekt K180801. PROČIŠĆAVANJE OTPADNIH VODA</t>
  </si>
  <si>
    <t>Projekt K180802. ZBRINJAVANJE MULJA</t>
  </si>
  <si>
    <t>A180801. AKTIVNOSTI POVEZANE  SA ZAŠTITOM VODA</t>
  </si>
  <si>
    <t>Aktivnost A180802. PRIKLJUČENJE NA KOMUNALNE VODNE GRAĐEVINE</t>
  </si>
  <si>
    <t>Aktivnosti A150803. POSLOVI I AKTIVNOSTI ZAŠTITE OD BUKE</t>
  </si>
  <si>
    <t>Aktivnost A160801. ODLAGALIŠTE OTPADA JAKUŠEVEC - PRUDINEC</t>
  </si>
  <si>
    <t>Aktivnost A160802.  AKTIVNOSTI I MJERE U VEZI S  GOSPODARENJEM OTPADOM</t>
  </si>
  <si>
    <t>Projekt K160801. CENTAR ZA GOSPODARENJE OTPADOM</t>
  </si>
  <si>
    <t>Projekt T160802. IZOBRAZNO-INFORMATIVNE AKTIVNOSTI - STAVI PRAVU STVAR NA PRAVO MJESTO</t>
  </si>
  <si>
    <t>Projekt K161209. RECIKLAŽNO DVORIŠTE U NASELJU DONJA DUBRAVA</t>
  </si>
  <si>
    <t>Projekt K161211. RECIKLAŽNO DVORIŠTE U NASELJU PODSUSED</t>
  </si>
  <si>
    <t>Aktivnost A120803. INFORMIRANJE GRAĐANA O ENERGETSKOJ UČINKOVITOSTI I UČINCIMA KLIMATSKIH PROMJENA</t>
  </si>
  <si>
    <t>Aktivnost A120804. UDRUGE KOJE DJELUJU NA PODRUČJU ENERGIJE I KLIMATSKIH PROMJENA</t>
  </si>
  <si>
    <t>Aktivnost A120805. REGIONALNA ENERGETSKA AGENCIJA SJEVEROZAPADNE HRVATSKE</t>
  </si>
  <si>
    <t>Projekt T120804.  "ZagEE" (IEE)</t>
  </si>
  <si>
    <t>Projekt T120805. ENERGETSKA OBNOVA ZGRADA JAVNE NAMJENE</t>
  </si>
  <si>
    <t>Projekt T171201. FINANCIRANJE USLUGA RAZVOJA PROJEKTA ENERGETSKI UČINKOVITA OBNOVA JAVNE RASVJETE (RePubLEEc) U OKVIRU FINANCIJSKOG INSTRUMENTA ELENA</t>
  </si>
  <si>
    <t>Aktivnost A151202. ODRŽAVANJE I UTROŠAK JAVNE RASVJETE</t>
  </si>
  <si>
    <t>Projekt K161204. JAVNA RASVJETA</t>
  </si>
  <si>
    <t>Projekt K121206.  ZAŠTITA SPOMENIKA KULTURE</t>
  </si>
  <si>
    <t xml:space="preserve">Aktivnost A130501. UREĐIVANJE PROSTORA PO NALOGUKOMUNALNOG REDARSVTA I INSPEKCIJE </t>
  </si>
  <si>
    <t xml:space="preserve">Aktivnost A140501. INTERVENTNA SREDSTVA ZA ODRŽAVANJE JAVNIH POVRŠINA </t>
  </si>
  <si>
    <t>Aktivnost A220502. ČIŠĆENJE JAVNIH POVRŠINA</t>
  </si>
  <si>
    <t>Aktivnost A220503. ODRŽAVANJE JAVNIH POVRŠINA</t>
  </si>
  <si>
    <t>Aktivnost A220505. JAVNA ODVODNJA OBORINSKIH VODA</t>
  </si>
  <si>
    <t xml:space="preserve">Aktivnost  A171102. URBANA POLJOPRIVREDA  </t>
  </si>
  <si>
    <t>Aktivnost A141201. KOMUNALNO UREĐENJE PROSTORA I UREĐENJE PROSTORA PO NALOGU KOMUNALNOG REDARSTVA I INSPEKCIJE</t>
  </si>
  <si>
    <t>Aktivnost A151201. ODRŽAVANJE JAVNIH POVRŠINA I KOMUNALNE INFRASTRUKTURE</t>
  </si>
  <si>
    <t xml:space="preserve">Projekt T120404. URBAN REGENERATION MIX </t>
  </si>
  <si>
    <t>Projekt T120406. IUC</t>
  </si>
  <si>
    <t>Projekt T120403. proGIreg</t>
  </si>
  <si>
    <t>Aktivnost A150501. UREĐENJE GRADA IZVAN REDOVNIH PROGRAMA</t>
  </si>
  <si>
    <t>Aktivnost K161202. JAVNE POVRŠINE</t>
  </si>
  <si>
    <t>Aktivnost K161206. OSTALE AKTIVNOSTI POVEZANE S GRADNJOM OBJEKATA I UREĐAJA KOMUNALNE INFRASTRUKTURE</t>
  </si>
  <si>
    <t>Aktivnost A171202. UREĐENJE GRADA IZVAN REDOVNIH PROGRAMA</t>
  </si>
  <si>
    <t>Projekt K211201. ODRŽAVANJE NERAZVRSTANIH CESTA</t>
  </si>
  <si>
    <t>Projekt K211202. GRADNJA NERAZVRSTANIH CESTA</t>
  </si>
  <si>
    <t>Projekt K211203. BAZA PODATAKA CESTA I CESTOVNIH OBJEKATA</t>
  </si>
  <si>
    <t>Aktivnost A190801. ZAGREBAČKI ELEKTRIČNI TRAMVAJ</t>
  </si>
  <si>
    <t>Aktivnost A191201. SEMAFORIZACIJA</t>
  </si>
  <si>
    <t>Aktivnost A191204. TEHNIČKA REGULACIJA PROMETA</t>
  </si>
  <si>
    <t>Aktivnost A191205. CENTAR ZA NADZOR PROMETA</t>
  </si>
  <si>
    <t>Projekt T220801. UNAPREĐENJE BICIKLISTIČKOG PROMETA I MOBILNOSTI (ZGCU)</t>
  </si>
  <si>
    <t xml:space="preserve">Projekt T220804. GREENWAY ZAGREB/DG02 - SAVSKA RUTA </t>
  </si>
  <si>
    <t>Projekt T220805. BICIKLISTIČKA MAGISTRALA - ZAGREB ISTOK</t>
  </si>
  <si>
    <t>Projekt K161210. MODERNIZACIJA POTHODNIKA</t>
  </si>
  <si>
    <t>Aktivnost A191202. RAZVOJ PROMETA U GRADU</t>
  </si>
  <si>
    <t>Projekt K161201. PLINOVOD</t>
  </si>
  <si>
    <t>Projekt K161203. VODOVOD I KANALIZACIJA</t>
  </si>
  <si>
    <t>Projekt K181202. KOMUNALNA INFRASTRUKTURA ZA HRVI</t>
  </si>
  <si>
    <t>Projekt K161205.GROBLJA I KREMATORIJ</t>
  </si>
  <si>
    <t>Aktivnost  A151102. UNAPREĐENJE ZAŠTITE ZDRAVLJA ŽIVOTINJA</t>
  </si>
  <si>
    <t>Aktivnost  A161101. HIGIJENIČARSKA SLUŽBA I ZBRINJAVANJE ŽIVOTINJA S JAVNIH POVRŠINA</t>
  </si>
  <si>
    <t>Projekt T221101. OPORAVILIŠTE USTANOVE ZOO GRADA ZAGREBA</t>
  </si>
  <si>
    <t xml:space="preserve">Projekt T190801. INTEGRIRANI PROMET ZAGREBAČKOG PODRUČJA </t>
  </si>
  <si>
    <t>Aktivnost A191203. PRIPREMA PROJEKATA ZA RAZVOJ PROMETNOG SUSTAVA</t>
  </si>
  <si>
    <t>Projekt T191201. URBAN-E</t>
  </si>
  <si>
    <t>Projekt T191202. TRIBUTE</t>
  </si>
  <si>
    <t>Projekt K121301. NABAVA STANOVA, POSLOVNIH PROSTORA I ZEMLJIŠTA</t>
  </si>
  <si>
    <t>Aktivnost A171203. SUFINANCIRANJE OBNOVE PROČELJA VIŠESTAMBENIH ZGRADA</t>
  </si>
  <si>
    <t>Projekt K121208. SANACIJA OBJEKATA OŠTEĆENIH U POTRESU</t>
  </si>
  <si>
    <t>Aktivnost A121201. FOND ZA OBNOVU GRADA ZAGREBA, KRAPINSKO-ZAGORSKE ŽUPANIJE I ZAGREBAČKE ŽUPANIJE</t>
  </si>
  <si>
    <t>Aktivnost A121305. Sopnica</t>
  </si>
  <si>
    <t>Aktivnost A121306. Podbrežje</t>
  </si>
  <si>
    <t>Aktivnost A210801. POMOĆI ZA SLUČAJ PRIRODNIH NEPOGODA NA PODRUČJU GRADA ZAGREBA</t>
  </si>
  <si>
    <t>Aktivnost A111902. NABAVA OPREME ZA UPRAVNA TIJELA</t>
  </si>
  <si>
    <t>Aktivnost A121901. REDOVNA DJELATNOST VATROGASNE ZAJEDNICE GRADA ZAGREBA</t>
  </si>
  <si>
    <t xml:space="preserve"> Aktivnost A13190. GORSKA SLUŽBA SPAŠAVANJA</t>
  </si>
  <si>
    <t>Aktivnost A131902. SANACIJA POSLJEDICA HITNIH SITUACIJA, VELIKIH NESREĆA I KATASTROFA</t>
  </si>
  <si>
    <t xml:space="preserve"> Aktivnost A131903. SUDJELOVANJE UDRUGA U SUSTAVU CIVILNE ZAŠTITE</t>
  </si>
  <si>
    <t>Aktivnost A131904. RAZVOJ CIVILNE ZAŠTITE GRADA ZAGREBA</t>
  </si>
  <si>
    <t>Aktivnost  A131905. RAZVOJ GEOGRAFSKO - INFORMACIJSKOG SUSTAVA ZA HITNE SITUACIJE</t>
  </si>
  <si>
    <t>Aktivnost  A131906. UVOĐENJE SUSTAVA UPRAVLJANJA INFORMACIJSKOM SIGURNOŠĆU GRADA ZAGREBA</t>
  </si>
  <si>
    <t>Aktivnost A131907. IZRADA STUDIJA ZA SANIRANJE POSLJEDICA POTRESA</t>
  </si>
  <si>
    <t xml:space="preserve"> Aktivnost A131908. MULTISENZORSKO ZRAČNO SNIMANJE REPUBLIKE HRVATSKE ZA POTREBE PROCJENE SMANJENJA RIZIKA OD KATASTROFA - POTRESNI RIZIK NA PODRUČJU GRADA ZAGREBA</t>
  </si>
  <si>
    <t>Aktivnost A131909. CENTAR ZA RUKOVOĐENJE I KOORDINACIJU OPERATIVNIH SNAGA</t>
  </si>
  <si>
    <t>Projekt K131901. IZGRADNJA VATROGASNE INFRASTRUKTURE</t>
  </si>
  <si>
    <t xml:space="preserve">Aktivnost A211901. REDOVNA DJELATNOST PRORAČUNSKIH KORISNIKA </t>
  </si>
  <si>
    <t>Aktivnost A211902. OPREMANJE JAVNE VATROGASNE POSTROJBE</t>
  </si>
  <si>
    <t xml:space="preserve">Projekt T142101.  PROJEKTI TEMELJEM OPERATIVNOG PROGRAMA KONKURENTNOST I KOHEZIJA </t>
  </si>
  <si>
    <t xml:space="preserve">Projekt T122105. MREŽA ZA MLADE ZA SOCIJALNO UKLJUČIVANJE
</t>
  </si>
  <si>
    <t xml:space="preserve">Projekt T122106. CENTAR ZA INTEGRACIJU
</t>
  </si>
  <si>
    <t xml:space="preserve">Projekt T122107.  „GERONTOLOŠKA MREŽA – PROŠIRENJE OBUHVATA, KVALITETE I PONUDE AKTIVNOSTI GERONTOLOŠKIH CENTARA I USLUGA ZA OBOLJELE OD ALZHEIMEROVE BOLESTI“ 
</t>
  </si>
  <si>
    <t xml:space="preserve">Projekt T122109. PROJEKT "PONOVNO AKTIVNI" </t>
  </si>
  <si>
    <t xml:space="preserve">Projekt T122110. STARIJA OSOBA U SREDIŠTU URBANE AGLOMERACIJE ZAGREB - S.O.S. UAZ </t>
  </si>
  <si>
    <t xml:space="preserve">Projekt T122108. NOVI POČETAK - PODRŠKA BESKUĆNICIMA ZA UKLJUČIVANJE U DRUŠTVENU ZAJEDNICU
</t>
  </si>
  <si>
    <t>Projekt T122111.  PROJEKT "SENIOR 2030 - TEMATSKA MREŽA ZA POLITIKU AKTIVNOG STARENJA U HRVATSKOJ" - NOVI PROJEKT</t>
  </si>
  <si>
    <t>Aktivnost A132101. NEOVISNO ŽIVLJENJE OSOBA S INVALIDITETOM</t>
  </si>
  <si>
    <t>Aktivnost A132102. UNAPREĐIVANJE KVALITETE ŽIVOTA OSOBA S INVALIDITETOM</t>
  </si>
  <si>
    <t>Aktivnost A132104. STIPENDIJE GRADA ZAGREBA ZA UČENIKE I STUDENTE S INVALITITETOM</t>
  </si>
  <si>
    <t>Aktivnost A132106. OSOBE S INVALIDITETOM - SUFINANCIRANJE PROJEKATA UGOVORENIH IZ PROGRAMA I FONDOVA EUROPSKE UNIJE</t>
  </si>
  <si>
    <t>Projekt T132102. OSOBE S INVALIDITETOM - PROJEKTI TEMELJEM NATJEČAJA PROGRAMA EUROPSKE UNIJE</t>
  </si>
  <si>
    <t>Projekt T132103.  "Transport innovation for vurnerable to exclusion people needs satisfaction"</t>
  </si>
  <si>
    <t>Projekt T132105. PROJEKT RESET</t>
  </si>
  <si>
    <t xml:space="preserve">Projekt T132104. NOVI JELKOVEC - MJESTO NEOVISNOG ŽIVLJENJA </t>
  </si>
  <si>
    <t>Projekt K121201. USTANOVE KULTURE</t>
  </si>
  <si>
    <t>Aktivnost A132401. KNJIŽNIČNA DJELATNOST</t>
  </si>
  <si>
    <t xml:space="preserve">Aktivnost A132402.IZDAVAŠTVO </t>
  </si>
  <si>
    <t xml:space="preserve">Aktivnost A132403. MUZEJSKA DJELATNOST </t>
  </si>
  <si>
    <t>Aktivnost A132405. KAZALIŠNA DJELATNOST</t>
  </si>
  <si>
    <t xml:space="preserve">Aktivnost A132406. GLAZBENA DJELATNOST </t>
  </si>
  <si>
    <t>Aktivnost A132407. LIKOVNA DJELATNOST</t>
  </si>
  <si>
    <t xml:space="preserve">Aktivnost A132409. CENTRI ZA KULTURU </t>
  </si>
  <si>
    <t>Aktivnost A132410. FILMSKA DJELATNOST</t>
  </si>
  <si>
    <t>Aktivnost A132412. 
KULTURNO - UMJETNIČKI AMATERIZAM</t>
  </si>
  <si>
    <t xml:space="preserve">Aktivnost A132413. INOVATIVNE UMJETNIČKE I KULTURNE PRAKSE </t>
  </si>
  <si>
    <t>Aktivnost A132415. MEĐUNARODNA , MEĐUŽUPANIJSKA I MEĐUGRADSKA SURADNJA</t>
  </si>
  <si>
    <t>Aktivnost A132404. HRVATSKO NARODNO KAZALIŠTE</t>
  </si>
  <si>
    <t xml:space="preserve">Aktivnost A132408. HISTRIONSKI DOM </t>
  </si>
  <si>
    <t xml:space="preserve">Aktivnost A132411. CENTAR ZA PROMICANJE TOLERANCIJE I OČUVANJE SJEĆANJA NA HOLOKAUST </t>
  </si>
  <si>
    <t xml:space="preserve">Aktivnost A132416. PUČKO OTVORENO UČILIŠTE
 </t>
  </si>
  <si>
    <t xml:space="preserve">Aktivnost A132417. GALERIJA KLOVIĆEVI DVORI </t>
  </si>
  <si>
    <t>Projekt T132402. ZAGREBAČKA MUZA</t>
  </si>
  <si>
    <t>Aktivnost A212402. PROGRAMSKA DJELATNOST JAVNIH USTANOVA</t>
  </si>
  <si>
    <t>Aktivnost A212403. MEĐUNARODNE , MEĐUŽUPANIJSKE I GRADSKE MANIFESTACIJE</t>
  </si>
  <si>
    <t>Aktivnost A212404. ČLANSKE ISKAZNICE KNJIŽNICE GRADA ZAGREBA</t>
  </si>
  <si>
    <t xml:space="preserve">Projekt K212401. OPREMANJE USTANOVA U KULTURI </t>
  </si>
  <si>
    <t>Aktivnost  A132501.  
JAVNE POTREBE U SPORTU</t>
  </si>
  <si>
    <t>Aktivnost A132502.  
POTPORA VRHUNSKOM SPORTU</t>
  </si>
  <si>
    <t>Aktivnost A132503.
VELIKE SPORTSKE PRIREDBE</t>
  </si>
  <si>
    <t>Aktivnost A132504.
PROGRAMSKO KORIŠTENJE SPORTSKIH OBJEKATA PREKO GRADSKOG UREDA</t>
  </si>
  <si>
    <t>Aktivnost A132505.
UPRAVLJANJE MONTAŽNO-DEMONTAŽNIM TRIBINAMA</t>
  </si>
  <si>
    <t>Aktivnost A132506.
REKREACIJSKI CENTAR BUNDEK</t>
  </si>
  <si>
    <t>Aktivnost A132507.
SPORT ZA SVE</t>
  </si>
  <si>
    <t>Aktivnost  A132508.
ARENA - POLIVALENTNA DVORANA</t>
  </si>
  <si>
    <t>Projekt  K132501. 
ODRŽAVANJE SPORTSKIH OBJEKATA</t>
  </si>
  <si>
    <t>Projekt T132501.
SUFINANCIRANJE PROJEKATA PRIJAVLJENIH NA NATJEČAJ EUROPSKIH FONDOVA ILI PARTNERSTVO ZA EU FONDOVE</t>
  </si>
  <si>
    <t>Projekt K121202. 
OBJEKTI PREDŠKOLSKIH USTANOVA</t>
  </si>
  <si>
    <t>Projekt K121203. 
ŠKOLSKI OBJEKTI</t>
  </si>
  <si>
    <t>Aktivnost A122301. UČENIČKI I STUDENTSKI STANDARD TE POTPORE DJECI POGINULIH I NESTALIH BRANITELJA</t>
  </si>
  <si>
    <t>Aktivnost A122302. NOVČANA POMOĆ ZA RODITELJE ODGOJITELJE</t>
  </si>
  <si>
    <t>Aktivnost A121601. MEDICINSKA REHABILITACIJA  HRVI-a DOMOVINSKOG RATA I ČLANOVA NJIHOVIH OBITELJI</t>
  </si>
  <si>
    <t>Projekt K121204. 
ZDRAVSTVENI OBJEKTI</t>
  </si>
  <si>
    <t>Aktivnost A121003. SZO ZDRAVI GRAD</t>
  </si>
  <si>
    <t>Aktivnost A121004. GRADSKO DRUŠTVO CRVENOG KRIŽA</t>
  </si>
  <si>
    <t>Aktivnost A121005. INFORMATIVNI CENTAR ZA PREVENCIJU - PU ZAGREBAČKA</t>
  </si>
  <si>
    <t>Aktivnost A121006. NEPREDVIĐENI RASHODI POVEZANI SA ZDRAVSTVOM</t>
  </si>
  <si>
    <t>Aktivnost A121007.  PRIJEVOZ DOBROVOLJNIH DAVATELJA KRVI</t>
  </si>
  <si>
    <t>Aktivnost A121008.  ZAŠTITA ZDRAVLJA</t>
  </si>
  <si>
    <t>Aktivnost A121009.  ZAKLADA "HRVATSKA KUĆA SRCA"</t>
  </si>
  <si>
    <t>Aktivnost A121010.  RAZVOJ DJELATNOSTI ZDRAVSTVENE ZAŠTITE</t>
  </si>
  <si>
    <t>Aktivnost A121011.  ZAKLADA "HRVATSKA KUĆA DISANJA"</t>
  </si>
  <si>
    <t xml:space="preserve">
Aktivnost A121012. PROVOĐENJE MJERA ZDRAVSTVENE EKOLOGIJE</t>
  </si>
  <si>
    <t xml:space="preserve">Aktivnost A211123. CENTAR (DISPANZER) ZA RANU INTERVENCIJU </t>
  </si>
  <si>
    <t>Projekt T121003. INTERDISCIPLINARNI MODEL PODRŠKE ZA DJECU S POREMEĆAJIMA IZ ASPEKTA AUTIZMA</t>
  </si>
  <si>
    <t>Aktivnost A121013.  PREVENCIJA I RANO OTKRIVANJE ZLOĆUDNIH TUMORA KOŽE "DJELUJ SADA"</t>
  </si>
  <si>
    <t xml:space="preserve">Aktivnost A211115. INTEGRIRANI PRISTUP SKRBI ZA STARIJE OSOBE U KUĆI </t>
  </si>
  <si>
    <t>Aktivnost A211116.  BOLNICA U KUĆI I FIZIKALNA TERAPIJA I REHABILITACIJA OSOBA S INVALIDITETOM</t>
  </si>
  <si>
    <t xml:space="preserve">
Aktivnost A211102. PALIJATIVNA SKRB </t>
  </si>
  <si>
    <t>Aktivnost A211117.  HITNA DENTALNA MEDICINA</t>
  </si>
  <si>
    <t>Projekt T211103. PROJEKT "POKRETNI GERONTO-STOMATOLOŠKI SPECIJALISTIČKI TIMOVI"</t>
  </si>
  <si>
    <t>Aktivnost A211106.  PROGRAMI PROMICANJA ZDRAVLJA, PREVENCIJE I RANOG OTKRIVANJA BOLESTI</t>
  </si>
  <si>
    <t>Aktivnost A211108. "PROMICANJE MENTALNOG ZDRAVLJA - POGLED U SEBE"</t>
  </si>
  <si>
    <t xml:space="preserve">
Aktivnost A211126. ORGANIZIRANJE POSEBNIH DEŽURSTAVA U GRADU ZAGREBU
</t>
  </si>
  <si>
    <t>Projekt K211001.  KAPITALNA ULAGANJA U ZDRAVSTVENE USTANOVE - DECENTRALIZIRANE FUKCIJE</t>
  </si>
  <si>
    <t>Aktivnost .A211104. CENTAR ZA ZDRAVLJE MLADIH</t>
  </si>
  <si>
    <t xml:space="preserve">
Aktivnost A121015. PROGRAM PROMICANJA DOJENJA 
</t>
  </si>
  <si>
    <t>Aktivnost A211105. PROGRAM PROMICANJA DOJENJA</t>
  </si>
  <si>
    <t xml:space="preserve">Aktivnost A211112.  PROGRAM PREVENCIJA OVISNOSTI </t>
  </si>
  <si>
    <t>Aktivnost A211111.  PROJEKT RESOCIJALIZACIJA OVISNIKA</t>
  </si>
  <si>
    <t>Aktivnost A121016. PREVENCIJA I SUZBIJANJE ZLOUPORABE DROGA TE DRUGIH OBLIKA OVISNOSTI</t>
  </si>
  <si>
    <t>Aktivnost A211109.  HITNA MEDICINSKA POMOĆ NA MOTOCIKLU NA PODRUČJU GRADA</t>
  </si>
  <si>
    <t>Aktivnost A211124. RANO OTKRIVANJE KARDIOVASKULARNIH BOLESTI</t>
  </si>
  <si>
    <t>Aktivnost A211120. RANO OTKRIVANJE KARCINOMA PLUĆA I KRONIČNE OPSTRUKTIVNE PLUĆNE BOLESTI</t>
  </si>
  <si>
    <t>Aktivnost A211113. MEDICINSKI SIMULACIJSKI CENTAR GRADA ZAGREBA</t>
  </si>
  <si>
    <t>Aktivnost A211129. PROGRAM REHABILITACIJE ZA DJECU S TEŠKOĆAMA SLUŠANJA I GOVORA PREDŠKOLSKE DOBI</t>
  </si>
  <si>
    <t>Aktivnost A211114.  CENTAR KOMPETENCIJE ZA TRANSLACIJSKU MEDICINU SREBRNJAK</t>
  </si>
  <si>
    <t>Aktivnost A121001. DERATIZACIJA, DEZINFEKCIJA, DEZINSEKCIJA</t>
  </si>
  <si>
    <t>Aktivnost A211122.
ULAGANJE U RANI RAZVOJ DJECE KROZ  INTERSEKTORSKU SURADNJU U GRADU ZAGREBU</t>
  </si>
  <si>
    <t>Aktivnost A211131. ZAŠTITA MENTALNOG ZDRAVLJA DJECE I MLADIH</t>
  </si>
  <si>
    <t>Projekt K121205 .
SPORTSKI OBJEKTI</t>
  </si>
  <si>
    <t>Projekt K121207. 
OBJEKTI SOCIJALNE SKRBI</t>
  </si>
  <si>
    <t>Aktivnost A122102. PROGRAMI SOCIJALNOG I HUMANITARNOG ZNAČENJA</t>
  </si>
  <si>
    <t>Aktivnost A122103. PREVENCIJA NEPRIHVATLJIVOG  PONAŠANJA DJECE I MLADEŽI</t>
  </si>
  <si>
    <t>Aktivnost A122104. SOCIJALNO - ZDRAVSTVENI PROGRAM LJETOVANJA DJECE</t>
  </si>
  <si>
    <t>Aktivnost A122110.  OSTALE AKTIVNOSTI IZRAVNO POVEZANE SA SOCIJALNOM ZAŠTITOM</t>
  </si>
  <si>
    <t>Aktivnost A122107.  STIPENDIJE GRADA ZAGREBA ZA UČENIKE I STUDENTE SLABIJEGA SOCIJALNOG STATUSA</t>
  </si>
  <si>
    <t>Aktivnost A122108.  ZAKLADA "ZAJEDNIČKI PUT"</t>
  </si>
  <si>
    <t>Aktivnost A122109. ZET - PRIJEVOZ</t>
  </si>
  <si>
    <t>Projekt T122101. "PROJEKT TEMELJEM NATJEČAJA EUROPSKOG SOCIJALNOG FONDA"</t>
  </si>
  <si>
    <t>Projekt T122102. "PROJEKT TEMELJEM NATJEČAJA PROGRAMA EUROPSKE UNIJE"</t>
  </si>
  <si>
    <t>Aktivnost A152101.  PRIJENOS SREDSTAVA ZA OGRJEV IZ DECENTRALIZIRANIH FUNKCIJA</t>
  </si>
  <si>
    <t>Aktivnost A142102.  SOCIJALNE USLUGE</t>
  </si>
  <si>
    <t>Aktivnost A142103.  SOCIJALNA ZAŠTITA - SUFINANCIRANJE PROJEKATA UGOVORENIH IZ PROGRAMA I FONDOVA EUROPSKE UNIJE</t>
  </si>
  <si>
    <t>Aktivnost A142301. NOVČANA POMOĆ ZA NOVOROĐENČAD</t>
  </si>
  <si>
    <t>Aktivnost A122501. 
UDRUGE MLADIH I UDRUGE ZA MLADE</t>
  </si>
  <si>
    <t>Aktivnost A132601. UDRUGE KOJE DJELUJU NA PODRUČJU PROMICANJA LJUDSKIH PRAVA I RAVNOPRAVNOSTI SPOLOVA</t>
  </si>
  <si>
    <t xml:space="preserve">Aktivnost A132602. SURADNJA I PARTNERSTVA NA PODRUČJU PROMICANJA LJUDSKIH PRAVA </t>
  </si>
  <si>
    <t>Aktivnost A132603. PRAVNA KLINIKA</t>
  </si>
  <si>
    <t>Projekt T132601. POSTANI AKTIVAN ROM/KINJA - PARIZ</t>
  </si>
  <si>
    <t>Projekt T132602. SOCIJALNO SE UKLJUČI I ZAPOSLI - SUZI</t>
  </si>
  <si>
    <t>Projekt T132604. EUReKA</t>
  </si>
  <si>
    <t>Projekt T132607. CONNECTION</t>
  </si>
  <si>
    <t xml:space="preserve">Projekt T132608. KINDLE EQUALITY </t>
  </si>
  <si>
    <t>Aktivnost A212601. OSNOVNA DJELATNOST VIJEĆA NACIONALNIH MANJINA</t>
  </si>
  <si>
    <t>Aktivnost A110104. DRŽAVNE POTPORE ZA SUBVENCIONIRANJE RADIJSKIH I TELEVIZIJSKIH SADRŽAJA</t>
  </si>
  <si>
    <t>Aktivnost A220806. ZAŠTITA POTROŠAČA</t>
  </si>
  <si>
    <t>Aktivnost  A121104. 
UDRUGE U PODRUČJU POLJOPRIVREDE</t>
  </si>
  <si>
    <t>Aktivnost  A141103. UDRUGE U PODRUČJU LOVSTVA I RIBOLOVSTVA</t>
  </si>
  <si>
    <t xml:space="preserve">Aktivnost  A151101. DONACIJE UDRUGAMA </t>
  </si>
  <si>
    <t xml:space="preserve"> A01211 Razvoj poljoprivrede i ruralnog prostora</t>
  </si>
  <si>
    <t xml:space="preserve"> A011411 Lovstvo</t>
  </si>
  <si>
    <t>A011311 Šumarstvo</t>
  </si>
  <si>
    <t>Aktivnost  A131103. UDRUGE U PODRUČJU ŠUMARSTVA</t>
  </si>
  <si>
    <t>Aktivnost A122002. ULAGANJA U RAČUNALNE PROGRAME</t>
  </si>
  <si>
    <t>Aktivnost A122003. USLUGE ELEKTRONIČKIH KOMUNIKACIJA</t>
  </si>
  <si>
    <t>Aktivnost A110105. RAZVOJ SUSTAVA ZA UPRAVLJANJE POSLOVNIM PROCESIMA</t>
  </si>
  <si>
    <t xml:space="preserve">Projekt T110101. e-Zagreb </t>
  </si>
  <si>
    <t>Aktivnost A120101. URED GRADA ZAGREBA U BRUXELLESU</t>
  </si>
  <si>
    <t>Aktivnost A122601. EUROPSKI DOM</t>
  </si>
  <si>
    <t>Aktivnost A122602. UDRUGE KOJE DJELUJU NA PODRUČJU MEĐUGRADSKE I MEĐUNARODNE SURADNJE I EUROPSKIH INTEGRACIJA</t>
  </si>
  <si>
    <t>Aktivnost A122603. HUMANITARNE AKTIVNOSTI U SKLOPU MEĐUGRADSKE I MEĐUNARODNE SURADNJE</t>
  </si>
  <si>
    <t>Aktivnost A122605.SPORAZUM O SURADNJI -HRVATSKA POMAŽE</t>
  </si>
  <si>
    <t>1209 Opći programi odgoja i obrazovanja</t>
  </si>
  <si>
    <t xml:space="preserve">Aktivnost A120910. CJELOŽIVOTNO OBRAZOVANJE ODRASLIH </t>
  </si>
  <si>
    <t>Aktivnost  A120912. SURADNJA GRADA ZAGREBA SA SVEUČILIŠTEM U ZAGREBU I HAZU</t>
  </si>
  <si>
    <t xml:space="preserve">broj sufinanciranih projekata koji promiču cjeloživotno obrazovanje </t>
  </si>
  <si>
    <t>broj sufinanciranih projekata</t>
  </si>
  <si>
    <t>C5.P2-M5 Kvalitetnije uključivanje djece i mladih s teškoćama u razvoju u život zajednice</t>
  </si>
  <si>
    <t>Aktivnost  A310908. POMOĆNICI U NASTAVI</t>
  </si>
  <si>
    <t>Aktivnost  A310909. POMOĆNICI U NASTAVI, STRUČNI I KOMUNIKACIJSKI POSREDNICI KAO POTPORA INKL. OBRAZOVANJU FAZA III</t>
  </si>
  <si>
    <t>Aktivnost  A410903. POMOĆNICI U NASTAVI</t>
  </si>
  <si>
    <t>Aktivnost  A410906. POMOĆNICI U NASTAVI, STRUČNI I KOMUNIKACIJSKI POSREDNICI KAO POTPORA INKL. OBRAZOVANJU FAZA III</t>
  </si>
  <si>
    <t>broj škola; 
broj učenika; 
broj pomoćnika u nastavi</t>
  </si>
  <si>
    <t>102
381
327</t>
  </si>
  <si>
    <t xml:space="preserve">
25
45
44
</t>
  </si>
  <si>
    <t>36
233
177</t>
  </si>
  <si>
    <t>Projekt T120901. PROJEKTI NEFORMALNOG OBRAZOVANJA</t>
  </si>
  <si>
    <t>Aktivnost A120916. UČENIČKI I STUDENTSKI STANDARD TE POTPORE DJECI POGINULIH I NESTALIH BRANITELJA</t>
  </si>
  <si>
    <t>broj korisnika, odnosno realiziranih aktivnosti/projekata</t>
  </si>
  <si>
    <t>sukladno podnesenim zahtjevima i sredstvima</t>
  </si>
  <si>
    <t>Aktivnost A120908. MJERE POVEĆANJA SIGURNOSTI, RAD S DAROVITIMA I S DJECOM S POSEBNIM POTREBAMA</t>
  </si>
  <si>
    <t>Projekt K120903. NOVOSAGRAĐENI ODGOJNO-OBRAZOVNI OBJEKTI</t>
  </si>
  <si>
    <t>broj korisnika programa</t>
  </si>
  <si>
    <t>2109 Djelatnost ustanova predškolskog odgoja</t>
  </si>
  <si>
    <t>Aktivnost A120907. VJERSKI I PRIVATNI VRTIĆI I DRUGE POMOĆI</t>
  </si>
  <si>
    <t>Projekt K210901. OPREMANJE USTANOVA PREDŠKOLSKOG ODGOJA</t>
  </si>
  <si>
    <t>Projekt K310901. ODRŽAVANJE I OPREMANJE OSNOVNIH ŠKOLA</t>
  </si>
  <si>
    <t>Aktivnost A310902. PRODUŽENI BORAVAK</t>
  </si>
  <si>
    <t>Aktivnost A310903. NABAVA DRUGIH OBRAZOVNIH MATERIJALA</t>
  </si>
  <si>
    <t>Aktivnost A310904. SUFINANCIRANJE PREHRANE</t>
  </si>
  <si>
    <t>Aktivnost A310905. IZVANNASTAVNE I OSTALE AKTIVNOSTI</t>
  </si>
  <si>
    <t>Aktivnost A310906. ŠKOLA U PRIRODI</t>
  </si>
  <si>
    <t>Aktivnost A310907. VIKENDOM U SPORTSKE DVORANE</t>
  </si>
  <si>
    <t>Projekt K410901. ODRŽAVANJE I OPREMANJE SREDNJIH ŠKOLA I UČENIČKIH DOMOVA</t>
  </si>
  <si>
    <t>Aktivnost A410902. IZVANNASTAVNE I OSTALE AKTIVNOSTI</t>
  </si>
  <si>
    <t>Aktivnost A120913. SUFINANCIRANJE MEĐUMJESNOG JAVNOG PRIJEVOZA UČENIKA</t>
  </si>
  <si>
    <t>Aktivnost A410905. NABAVA UDŽBENIKA</t>
  </si>
  <si>
    <t>broj djece u privatnim i vjerskim vrtićima</t>
  </si>
  <si>
    <t>postotak objekata dječjih vrtića koji su opremljeni novom opremom (namještaj i uređaji) u odnosu na ukupan broj objekata</t>
  </si>
  <si>
    <t>odnos ukupnog broja osnovnih škola i objekata škola na kojima su izvedeni radovi održavanja i opremanja</t>
  </si>
  <si>
    <t>60/127</t>
  </si>
  <si>
    <t>broj osnovnih škola uključenih u program produženog boravka</t>
  </si>
  <si>
    <t>broj učenika Grada Zagreba i Zagrebačke županije obuhvaćenih financiranjem nabave udžbenika</t>
  </si>
  <si>
    <t>Ovisi o odluci Vlade RH hoće li, sukladno raspoloživim financijskim sredstvima,  financirati odnosno sufinancirati nabavu udžbenika i drugih obrazovnih materijala</t>
  </si>
  <si>
    <t>broj privatnih osnovnih škola uključenih u  sufinanciranje</t>
  </si>
  <si>
    <t>broj učenika za koje se sufinancira prehrana</t>
  </si>
  <si>
    <t>oko 44.000</t>
  </si>
  <si>
    <t>broj OŠ uključenih u program poduke plivanja;
broj OŠ uključenih u program prve pomoći;
broj OŠ uključenih u program natjecanja</t>
  </si>
  <si>
    <t>117
105
125</t>
  </si>
  <si>
    <t>broj uključenih škola</t>
  </si>
  <si>
    <t>odnos ukupnog broja srednjih škola i učeničkih domova i objekata SŠ i UD na kojima su izvedeni radovi održavanja i opremanja</t>
  </si>
  <si>
    <t>broj privatnih srednjih škola uključenih u sufinanciranje</t>
  </si>
  <si>
    <t xml:space="preserve">broj SŠ uključenih u program prve pomoći;
broj SŠ uključenih u program natjecanja;
broj SŠ uključenih u organizirane programe Dan maturanata i "Dojdi osmaš" </t>
  </si>
  <si>
    <t xml:space="preserve">68
80-90
80-90
</t>
  </si>
  <si>
    <t>mjesečni broj učenika obuhvaćenih sufinanciranjem međumjesnog javnog prijevoza učenika</t>
  </si>
  <si>
    <t>broj učenika Grada Zagreba i učenika srednjih škola izvan Grada Zagreba a imaju prebivalište u Gradu Zagrebu obuhvaćenih financiranjem nabave udžbenika</t>
  </si>
  <si>
    <t>Aktivnost A120905. TEHNIČKA KULTURA</t>
  </si>
  <si>
    <t>broj realiziranih programa;
broj udruga, klubova i saveza tehničke kulture koji provode programe;
broj korisnika programa</t>
  </si>
  <si>
    <t>980
118
50.000</t>
  </si>
  <si>
    <t>Aktivnost A150802. POSLOVI I AKTIVNOSTI ODRŽIVOG RAZVOJA</t>
  </si>
  <si>
    <t>Aktivnost A120802. ENERGETSKA BILANCA, INFORMACIJSKI SUSTAV I STRATEŠKI DOKUMENTI</t>
  </si>
  <si>
    <t>Aktivnost A120801. PRIMJENE MJERA UBLAŽAVANJA I PRILAGODBE KLIMATSKIM PROMJENAMA</t>
  </si>
  <si>
    <t>Aktivnost A150801. POSLOVI I AKTIVNOSTI ZAŠTITE OKOLIŠA</t>
  </si>
  <si>
    <t>Aktivnost  A150805. ZAGREB SMART CITY - REALIZACIJA I KOORDINACIJA PROJEKATA PAMETNOG GRADA</t>
  </si>
  <si>
    <t>Aktivnost A220801. POTICANJE RAZVOJA OBRTA,
MALOG I SREDNJEG PODUZETNIŠTVA</t>
  </si>
  <si>
    <t xml:space="preserve">Aktivnost A220802. PODIZANJE KONKURENTNOSTI U TURIZMU </t>
  </si>
  <si>
    <t>Aktivnost A120909. DONACIJE I POMOĆI PRIVATNIM I VJERSKIM OSNOVNIM ŠKOLAMA</t>
  </si>
  <si>
    <t>Aktivnost A120904. DONACIJE PRIVATNIM I VJERSKIM SREDNJIM ŠKOLAMA</t>
  </si>
  <si>
    <t xml:space="preserve">Aktivnost  A211118.
PROVOĐENJE MJERA ZDRAVSTVENE EKOLOGIJE </t>
  </si>
  <si>
    <t>A022119 Javna vatrogasna postrojba</t>
  </si>
  <si>
    <t>A012108 Pomoći za slučaj prirodnih nepogoda</t>
  </si>
  <si>
    <t>A01119 Javna uprava i administracija</t>
  </si>
  <si>
    <t>A011219 Vatrogasna zajednica Grad Zagreba</t>
  </si>
  <si>
    <t xml:space="preserve">A011319 Zaštita i spašavanje za Grad Zagreb </t>
  </si>
  <si>
    <t>3109 Djelatnost ustanova osnovnog školstva</t>
  </si>
  <si>
    <t xml:space="preserve">4109 Djelatnost ustanova srednjeg školstva </t>
  </si>
  <si>
    <t>A011324 
Javne potrebe u kulturi - nezavisna produkcija</t>
  </si>
  <si>
    <t>A 022124 
Javna uprava i administracija</t>
  </si>
  <si>
    <t>A012126 Vijeća nacionalnih manjina</t>
  </si>
  <si>
    <t>Ukupno C1. Konkurentno gospodarstvo</t>
  </si>
  <si>
    <t>A0150401 Strateško planiranje i razvoj grada</t>
  </si>
  <si>
    <t>Aktivnost A211107. SLUŽBA ZA MENTALNO ZDRAVLJE I PREVENCIJU OVISNOSTI</t>
  </si>
  <si>
    <t>Projekt T122503.
SUFINANCIRANJE PROJEKATA PRIJAVLJENIH NA NATJEČAJ EUROPSKIH FONDOVA ILI PARTNERSTVO ZA EU FONDOVE</t>
  </si>
  <si>
    <t xml:space="preserve">Projekt t320401. TEHNIČKA POMOĆ ZG RAZVOJ IZ OP KONKURENTNOST I KOHEZIJA 2014. - 2020. </t>
  </si>
  <si>
    <t>Aktivnost A131401. EVIDENCIJA NASELJA, ULICA I KUĆNIH BROJEVA</t>
  </si>
  <si>
    <t>VI. IZVJEŠTAJ O PROVEDBI PLANA RAZVOJNIH PROGRAMA GRAD ZAGREBA</t>
  </si>
  <si>
    <t>PLAN 2021.</t>
  </si>
  <si>
    <t>IZVRŠENJE I.-XII. 2021.</t>
  </si>
  <si>
    <t>4  
9 projekata</t>
  </si>
  <si>
    <t xml:space="preserve"> 33.420 
25</t>
  </si>
  <si>
    <t>Zbog odluke ministra zdravstva RH od 11. ožujka 2020., o proglašenju epidemije na području RH u izvještajnom razdoblju nije bilo moguće provesti program.</t>
  </si>
  <si>
    <t>3.739 korisnika</t>
  </si>
  <si>
    <t>Plaćeni  Zakupi i najamnine  prostora za obavljanje djelatnosti ZU temeljem sklopljenih Pred/Ugovora/Sporazuma</t>
  </si>
  <si>
    <t>3.000
500</t>
  </si>
  <si>
    <t xml:space="preserve">Broj sklopljenih ugovora i realiziranih programa (5)
</t>
  </si>
  <si>
    <t>priprema projektne dokumentacije za adaptaciju prostora (2020.)                
nabava opreme                                         
broj adaptiranih centara
broj korisnika/broj usluga</t>
  </si>
  <si>
    <t>50
50</t>
  </si>
  <si>
    <t xml:space="preserve">
1
1200
150
11
</t>
  </si>
  <si>
    <t xml:space="preserve">
1
314
38
11
</t>
  </si>
  <si>
    <t>Tijekom 2021. godine uspostavljen je popodnevni Dnevni boravak u Klinici za psihijatriju Sveti Ivan. Održana je stručna konferencija, te je započela edukacija neformalnih njegovatelja u organizaciji Klinike za psihijatriju Vrapče. Kontinuirano tijekom godine provodila  se medijska kampanja</t>
  </si>
  <si>
    <t xml:space="preserve">održati zapošljivost 4 radna terapeuta,         
Plaćanje preuzetih obaveza iz 2020.  Ustanovi za zdravstvenu njegu u kući za ovaj projekt koji je sufinanciran kroz EU izvore do 30.08.2020.  </t>
  </si>
  <si>
    <t>Tijekom cijele godine zaposlene 4 radne terapeutice ,                                  pružene usluge za ukupno 522 korisnika</t>
  </si>
  <si>
    <t>1. 337 korisnika u tretmanu
2. 303 korisnika u tretmanu</t>
  </si>
  <si>
    <t xml:space="preserve">broj korisnika; 
broj usluga                                        
 zaposlenje 4 fizioterapeuta za palijativne pacijente, 1 medicinska sestra, administrator , psiholog </t>
  </si>
  <si>
    <t xml:space="preserve">600  
20.000                         
 zaposlenje 4 fizioterapeuta za palijativne pacijente, 1 medicinska sestra, administrator , psiholog </t>
  </si>
  <si>
    <t xml:space="preserve">833  
   23.201                          
zaposlenje 4 fizioterapeuta za palijativne pacijente, 
1 medicinska sestra, administrator , psiholog </t>
  </si>
  <si>
    <t>Obuhvat bolesnika i obitelji  kojima je pružena pomoć                                          
Održivost Call centar                                    Održivost "Posudionice  pomagala" i broj posuđenih pomagala                       
Broj održanih edukacija</t>
  </si>
  <si>
    <t>121 bolesnika, 
120 obitelji, 
2000  poziva , 
15 održanih edukacija</t>
  </si>
  <si>
    <t>1088 bolesnika, 
1088 obitelji, 
2500  poziva , 
15 održanih edukacija</t>
  </si>
  <si>
    <t>10.270
31.717</t>
  </si>
  <si>
    <t>839 korisnika
3.340 usluga</t>
  </si>
  <si>
    <t>Broj sklopljenih ugovora i realiziranih programa (7)</t>
  </si>
  <si>
    <t>2.000                                    
25.001</t>
  </si>
  <si>
    <t xml:space="preserve">2.691                                    
24.253 </t>
  </si>
  <si>
    <t>1.995
3.506</t>
  </si>
  <si>
    <t xml:space="preserve">broj korisnika;                                            
 Broj održanih edukacija </t>
  </si>
  <si>
    <t xml:space="preserve"> 0
0</t>
  </si>
  <si>
    <t>0
0</t>
  </si>
  <si>
    <t>19
1.200
1.802</t>
  </si>
  <si>
    <t>13.801
13-801</t>
  </si>
  <si>
    <t>3.377
72.780</t>
  </si>
  <si>
    <t>42
200</t>
  </si>
  <si>
    <t>30
82</t>
  </si>
  <si>
    <t>294
73</t>
  </si>
  <si>
    <t>2
5
8.762</t>
  </si>
  <si>
    <t>77
4</t>
  </si>
  <si>
    <t>78
4</t>
  </si>
  <si>
    <t>5
2</t>
  </si>
  <si>
    <t>60
4</t>
  </si>
  <si>
    <t>2
1.343</t>
  </si>
  <si>
    <t>50
10 160</t>
  </si>
  <si>
    <t>48
33
0</t>
  </si>
  <si>
    <t xml:space="preserve">43
71
</t>
  </si>
  <si>
    <t xml:space="preserve">broj prevezene djece s teškoćama;
broj prevezenih odraslih osoba s invaliditetom;
</t>
  </si>
  <si>
    <t>76
181
5</t>
  </si>
  <si>
    <t>21 (doktorandi)
457 (učenici i studenti)
190  (deficitarna zanimanja)                           
79 (Romi)
1 (nagrađeni)
0 (medicinske sestre/tehničari )
3.743</t>
  </si>
  <si>
    <t>381
0</t>
  </si>
  <si>
    <t>0
540</t>
  </si>
  <si>
    <t>152
373</t>
  </si>
  <si>
    <t>10.000                              
  15.500                                    
 320                                                  
90                                             
 560                                                 
 5.000</t>
  </si>
  <si>
    <t>6657
15295
300
91
557
1732</t>
  </si>
  <si>
    <t>2293
450
174
1340</t>
  </si>
  <si>
    <t>2
44</t>
  </si>
  <si>
    <t>35
37
1</t>
  </si>
  <si>
    <t>380
4</t>
  </si>
  <si>
    <t>255
28/796
465
478
618
334</t>
  </si>
  <si>
    <t>7</t>
  </si>
  <si>
    <t>80
34
24
12
10</t>
  </si>
  <si>
    <t>61</t>
  </si>
  <si>
    <t>6</t>
  </si>
  <si>
    <t>programski dokumenti za buduće programsko razdoblje 2012-2027 su još u fazi izrade u nadležnosti RH te čekaju odobrenje EK; identifikacija ITU intervencija planirana je za 2022. godinu</t>
  </si>
  <si>
    <t xml:space="preserve">
 95                                                                                                                                                                                                                                                                                                                                                                                                                                                                                                                                                                                                                      143                                                              
  4                                                          
15.000                                                                               
 25.000</t>
  </si>
  <si>
    <t>52.790
607</t>
  </si>
  <si>
    <t>0
95</t>
  </si>
  <si>
    <t>19</t>
  </si>
  <si>
    <t>143
4</t>
  </si>
  <si>
    <t>1
0</t>
  </si>
  <si>
    <t>1
2
0
0</t>
  </si>
  <si>
    <t>7
10
7</t>
  </si>
  <si>
    <t>38
120000
5/38</t>
  </si>
  <si>
    <t>1
11
118</t>
  </si>
  <si>
    <t xml:space="preserve">1) 1
2) 0
3) 0
4) 1
5) 0
6)0
7)0
8) 0
</t>
  </si>
  <si>
    <t>109
539
509</t>
  </si>
  <si>
    <t>31
201
166</t>
  </si>
  <si>
    <t xml:space="preserve">
35
66
66</t>
  </si>
  <si>
    <t>72/990                                         
  50 000                                           
19 500                                        
190</t>
  </si>
  <si>
    <t>73/976
26.000
11.820
178</t>
  </si>
  <si>
    <t>65/127</t>
  </si>
  <si>
    <t>oko 44.229</t>
  </si>
  <si>
    <t>19
37
125</t>
  </si>
  <si>
    <t>oko 7.500</t>
  </si>
  <si>
    <t>832
108
20.650</t>
  </si>
  <si>
    <t>131</t>
  </si>
  <si>
    <t>6
0
0</t>
  </si>
  <si>
    <t>94
115.000</t>
  </si>
  <si>
    <t>1.406
0
0</t>
  </si>
  <si>
    <t>1.100
8
0</t>
  </si>
  <si>
    <t>90
2.797
4</t>
  </si>
  <si>
    <t xml:space="preserve">
115
2.000
6
</t>
  </si>
  <si>
    <t>42.368
993
3.104.867</t>
  </si>
  <si>
    <t>80
1600
4.850.000</t>
  </si>
  <si>
    <t>20
4
300/839/635 ha
147
14.157/13.582
33 objekata za preradu</t>
  </si>
  <si>
    <t>15
370
840/ 227/660
75
13550/13050
32</t>
  </si>
  <si>
    <t>2
1
134
81
0
0</t>
  </si>
  <si>
    <t>30                                                                          
 4                                                                              
1</t>
  </si>
  <si>
    <t>84
4
0</t>
  </si>
  <si>
    <t>33
1.655</t>
  </si>
  <si>
    <t>1. kakvoća življenja: 2104
2. tržišna vrijednost nekretnina: 3</t>
  </si>
  <si>
    <t xml:space="preserve">
0
0
0
0
</t>
  </si>
  <si>
    <t xml:space="preserve">1.10
2.5
3.2
4.5
5.10
6.7
7.15
8.3
</t>
  </si>
  <si>
    <t xml:space="preserve">- Zbog globalne pandemije uzrokovane virusom COVID-19, otkazano je tradicionalno održavanje Zagrebačkog energetskog tjedna koji se trebao održati u svibnju 2021.
- Provodilo se kontinuirano informiranje građana putem EE info vitrina, EE info galerija i internetske stranice www.eko.zagreb.hr </t>
  </si>
  <si>
    <t>1.3
2.0</t>
  </si>
  <si>
    <t>7
0</t>
  </si>
  <si>
    <t xml:space="preserve">1.1
2.0
3.12
4.Faza 2 (2030-2050)
5.2 
6. Faza 1
7. 0
8. Faza 2
</t>
  </si>
  <si>
    <t>4
0</t>
  </si>
  <si>
    <t>1.045 ugovora za novčanu pomoć za saniranje šteta od posljedica potresa
46 fizičkih osoba koje su ostvarile pravo na novčanu pomoć za štete na osobnim automobilima oštećenim u potresima na javnim površinama u Gradu Zagrebu</t>
  </si>
  <si>
    <t>11
6
18.262</t>
  </si>
  <si>
    <t xml:space="preserve">1.0
2.3
3.0
4.1
5.0
6.0
7.7
8.3
</t>
  </si>
  <si>
    <t>24
12</t>
  </si>
  <si>
    <t>17
8</t>
  </si>
  <si>
    <t>2
4</t>
  </si>
  <si>
    <t>0
0
1</t>
  </si>
  <si>
    <t>100 %</t>
  </si>
  <si>
    <t>nabava pomoćne opreme i specifičnih alata za ZiS, 2 kompleta</t>
  </si>
  <si>
    <t>26 članova</t>
  </si>
  <si>
    <t>119 vatrogasnih vozila</t>
  </si>
  <si>
    <t>edukacija pripadnika općih postrojbi CZ;  opremanje 616 pripadnika CZ</t>
  </si>
  <si>
    <t>125.000 h</t>
  </si>
  <si>
    <t>20.000 h</t>
  </si>
  <si>
    <t>170.000 h</t>
  </si>
  <si>
    <t>25 zaposlenika</t>
  </si>
  <si>
    <t>Broj dokumentiranih procesa 33 i potprocesa 109;
broj dokumentiranih novih procesa  7;
broj unaprjeđenih procesa 3 i potprocesa 27</t>
  </si>
  <si>
    <t>5</t>
  </si>
  <si>
    <t>99%</t>
  </si>
  <si>
    <t>90%</t>
  </si>
  <si>
    <t>100%</t>
  </si>
  <si>
    <t>1. 40                                                 
2. 300                                         
 3. 25                                               
4. 10                                              
 5. 10</t>
  </si>
  <si>
    <t>158 knjiga, 36 časopisa i 14 portala</t>
  </si>
  <si>
    <t>42 programa muzejske djelatnosti, 13 zbirki</t>
  </si>
  <si>
    <t>14 ; 1</t>
  </si>
  <si>
    <t>35</t>
  </si>
  <si>
    <t>22</t>
  </si>
  <si>
    <t>3
7
7</t>
  </si>
  <si>
    <t xml:space="preserve"> 87                                                                                                                                                                                                                                                                                                                                                                                                                                                                                                                                                                                                                                              56                                                                                                                   4                                                                                                               13.000                                                                                                       27.000</t>
  </si>
  <si>
    <t xml:space="preserve">2.200
22
3 online </t>
  </si>
  <si>
    <t xml:space="preserve">1
 Žitnjak  (1)  i Hirčeva  (1)                                         
 150/300
</t>
  </si>
  <si>
    <t>nije realizirano  radi potresa i pandemije COVID 19</t>
  </si>
  <si>
    <t>1. 42                                                 
2. 312                                         
 3. 48                                               
4. 1                                              
 5. 14</t>
  </si>
  <si>
    <t>1. 0
2. 0 
3. 1</t>
  </si>
  <si>
    <t>3
1
0</t>
  </si>
  <si>
    <t>2182/235/535
30/30/50/10</t>
  </si>
  <si>
    <t>1
18</t>
  </si>
  <si>
    <t>1.857
28.370
32</t>
  </si>
  <si>
    <t>11/244/299</t>
  </si>
  <si>
    <t xml:space="preserve">50
80 
</t>
  </si>
  <si>
    <t xml:space="preserve"> /</t>
  </si>
  <si>
    <t xml:space="preserve">Aktivnost A220504. ODRŽAVANJE NERAZVRSTANIH CESTA </t>
  </si>
  <si>
    <t>broj poslovnih prostora</t>
  </si>
  <si>
    <t>broj izrađenih projektno-tehničkih dokumenata</t>
  </si>
  <si>
    <t>Projekt K170802.  ZAGREB ZA INOVACIJE StartUp Factory Zagreb - faza II.</t>
  </si>
  <si>
    <t>A011211 Razvoj poljoprivrede i ruralnog prostora</t>
  </si>
  <si>
    <t>-broj djece u aktivnostima edukacije na projektu                                                                                                                                                                                                              -broj održanih edukacija za ciklus aktivnosti na gradskom vrtu                                                                                                                                                                             -održan 0 waste dinner</t>
  </si>
  <si>
    <t>broj dokumenta i elaborata vezanih uz održivi razvoj i edukaciju i informiranje</t>
  </si>
  <si>
    <t>nastavak aktivnosti sukladno planu
početak aktivnosti: izrađena platforma Basic Smart City Hub</t>
  </si>
  <si>
    <t>1. završena 1. faza izrade platforme Zagreb Smart City Hub  (Basic Smart City Hub) - izrađena osnovna struktura Hub-a
2. u tijeku je 2. faza izrade platforme Zagreb Smart City Hub  (Premium Smart City Hub) - nadogradnja smart projekata, integracija i povezivanje različitih baza podataka u Hub
- realizirano sufinanciranje 7. međunarodne konferencije "Smart Cities 2021", Lider media
- realizirano sufinanciranje projekta "Mi brinemo", Večernji list</t>
  </si>
  <si>
    <t>postotak realizacije projekta</t>
  </si>
  <si>
    <t xml:space="preserve">1. energetski atlas - faza
2. broj objekata za koje je izrađena tehnička dokumentacija za fotonaponski sustav 
3. ugrađeno fotonaponskih sustava
4. priključeno elektrana na elektroenergetski sustav
5. broj objekata za koje je izrađena tehnička dokumentacija za sustav daljinskog mjerenja
6. broj objekata za koje ugrađen sustav daljinskih mjerenja
7. broj sustava solarnih kolektora s ugrađenim daljinskim mjerenjem
8. broj objekata sa ugrađenom kompenzacijom jalove energije
</t>
  </si>
  <si>
    <r>
      <t xml:space="preserve">C4.P5 Unapređivanje </t>
    </r>
    <r>
      <rPr>
        <sz val="6.5"/>
        <rFont val="Calibri"/>
        <family val="2"/>
      </rPr>
      <t>infrastrukturnih</t>
    </r>
    <r>
      <rPr>
        <sz val="7"/>
        <rFont val="Calibri"/>
        <family val="2"/>
      </rPr>
      <t xml:space="preserve"> sustava</t>
    </r>
  </si>
  <si>
    <t>provedba aktivnosti projekta</t>
  </si>
  <si>
    <t>Nije moguće predvidjeti</t>
  </si>
  <si>
    <t>Projekt T132101. OSOBE S INVALIDITETOM - PROJEKTI TEMELJEM NATJEČAJA EUROPSKOG SOCIJALNOG FONDA</t>
  </si>
  <si>
    <t>broj korisnika s invaliditetom
broj educiranih stručnjaka
broj javnih događanja</t>
  </si>
  <si>
    <t xml:space="preserve">broj nabavljenih svezaka, broj nabavljenih muzejskih eksponata </t>
  </si>
  <si>
    <t>broj korisnika besplatne godišnje karte:
pomoći djeci zagrebačkih branitelja poginulih ili nestalih u Domovinskom ratu; učeničkih stipendija i studentskih stipendija; stipendija za učenike koji se obrazuju za deficitarna zanimanja za potrebe obrtništva; stipendije za učenike i studente pripadnike romske nacionalne manjine
stipendije za medicinske sestre
Broj korisnika besplatne godišnje karte</t>
  </si>
  <si>
    <t>4109 Djelatnost ustanova srednjeg školstva i učeničkih domova</t>
  </si>
  <si>
    <t>unaprjeđenje funkcionalnosti, integracija različitih razina sustava; 
10</t>
  </si>
  <si>
    <t xml:space="preserve">sve srednje škole su uključene u sve programe </t>
  </si>
  <si>
    <t xml:space="preserve">Ciljevi programa se ostvaruju kroz programske aktivnosti:
-edukativna predavanja roditeljima i učenicima (obuhvat)
-natjecanja
-organizirani posjeti policijskim postajama u cilju edukacije učenika
-preventivne akcije šire zajednice na području grada
-distribucija promotivnih materijala - usluge telefonskog savjetovanja </t>
  </si>
  <si>
    <t>Ustanova za zdravstvenu njegu u kući provodi:
1. Projekt "Bolnica u kući" - pokazatelji uspješnosti: broj korisnika, smanjenje trajanja boravka u bolnicama, osiguranje kvalitetne zdravstvene skrbi i obnavljanje opće njege bolesnika u emocionalno najpozitivnijem okruženju vlastita doma, savjeti i edukacija obitelji. Pokazatelji uspješnosti: broj korisnika u tretmanu;
2. Projekt "Fizikalna terapija i rehabilitacija osoba s invaliditetom"-pokazatelji uspješnosti: broj korisnika, besplatna fizikalna terapija i rehabilitacija kroničnih bolesnika, očuvanje i poboljšanje funkcionalnog stanja korisnika, prevencija pogoršanja, edukacija o načinu izvođenja medicinske gimnastike u vlastitom domu, dodatno informiranje putem web stranice i brošura. Pokazatelji uspješnosti: broj korisnika u tretmanu</t>
  </si>
  <si>
    <t>Realizacija sljedećih programa temeljem sklopljenih Ugovora:              -Ugovor o sufinanciranju Programa "Savjetovalište za reproduktivno zdravlje adolescenata"                                                    -Ugovor o sufinanciranju Programa "Unapređenje skrbi za osobe oboljele od Alzheimerove bolesti i drugih demencija"
-Ugovor o sufinanciranju Programa "Edukacijom do zdravlja - Unaprjeđenje zdravlja pripadnika romske nacionalne manjine"
- Ugovor o sufinanciranju Programa "Prevencija HPV infekcija i drugih spolno prenosivih bolesti"
-Ugovor o sufinanciranju Programa "Preventivna mobilna mamografija u Zagrebu"
- Ugovor o sufinanciranju Programa "Probir na glutensku enteropatiju (celijakiju) među učenicima prvih razreda osnovnih škola u gradu Zagrebu"
- Ugovor o financiranju Programa "Unapređenje kvalitete podataka o zdravstveno socijalnim potrebama korisnika domova za starije osobe te gerontološkim centrima"                            - Ugovor Edukacija budućih zdravstvenih djelatnika o primjerenoj komunikaciji s osobama s invaliditetom                                                  - Zdravstveno-statistički ljetopis Grada Zagreba</t>
  </si>
  <si>
    <t>A022110 Javna uprava i administracija</t>
  </si>
  <si>
    <t xml:space="preserve">Realizirani trudnički tečajevi na ukupno 13 lokacija, sklopljeni Ugovori s izvoditeljima trudničkih tečajeva (liječnici spec.ginekologije, medicinske sestre), Održivost 5 savjetovališta za dojenje i baby handling, Obilježen Nacionalni tjedan dojenja </t>
  </si>
  <si>
    <t xml:space="preserve">Realizirani  trudnički tečajevi  u 3 doma zdravlja on line,  sklopljeni su Ugovori s izvoditeljima trudničkih tečajeva (liječnici spec.ginekologije, medicinske sestre),  nastavljen je rad 5 savjetovališta za dojenje i baby handling, Obilježen Nacionalni tjedan dojenja on line. </t>
  </si>
  <si>
    <t>Broj provedenih edukacija                         Obuhvat korisnika</t>
  </si>
  <si>
    <t>sufinanciranje udjela naknade plaće za aktivnost Programa rehabilitacije za djecu s teškoćama slušanja i govora</t>
  </si>
  <si>
    <t>Planirana sredstva nisu utrošena u 2021. već su prebačena za 2022.godinu</t>
  </si>
  <si>
    <t>broj korisnika prava na novčanu pomoć umirovljenicima;
broj korisnika prava na novčanu pomoć korisnicima doplatka za pomoć i njegu i osobnu invalidninu;
n.p. za osobne potrebe korisnicima doma za starije osobe
n.p. osobama kojima je priznato pravo na status roditelja njegovatelja ili status njegovatelja
pomoć u kući
n.p. za plaćanje premije dopunskog zdrav.osiguranja korisnicima n.p. umirovljenicima</t>
  </si>
  <si>
    <t xml:space="preserve">• Broj korisnika programa i projekata jačanja roditeljskih kompetencija
• Broj korisnika programa i projekata za podršku jednoroditeljskim obiteljima
• Broj korisnika programa i projekata u svrhu podrške posvojiteljima
• Broj korisnika programa i projekata u svrhu podrške razvoja udomitejstva
• Broj korisnika alternativnih oblika skrbi 
• Broj usluga za djecu bez odgovarajuće roditeljske skrbi 
• Broj korisnika programa prevencije beskućništva mladih
• Broj korisnika edukacija pružatelja usluga za prioritetne korisničke skupine
• Broj korisnika programa pomoći socijalno ugroženim pojedincima i obiteljima 
• Broj razvijenih socijalnih usluga alternativnog smještaja i socijalnog uključivanja prioritetnih socijalnih skupina
• Broj provedenih analiza prioritetnih područja
• Broj korisnika obuhvaćenih volontiranjem
• Broj provedenih volonterskih akcija.
</t>
  </si>
  <si>
    <t>Projekt T122104.  PROJEKT "A.S.A.P. Sistemski pristup počiniteljima"</t>
  </si>
  <si>
    <t>1.Broj (potencijalnih) korisnika koji primaju savjetodavnu potporu                   2.Broj sudionika u događajima za informiranje, vidljivost i umrežavanje    3.Broj edukacija na temu EU fondova na kojima sudjeluju zaposlenici regionalnog koordinatora                                  4. Broj (potencijalnih) korisnika koji primaju savjetodavnu potporu za Fond za opravak                                                                     5. Broj (potencijalnih) korisnika koji primaju savjetodavnu potporu za Višegodišnji financijski okvir</t>
  </si>
  <si>
    <t>1)provedena studijska i analitička priprema
2)provedena razrada ciljeva, prioriteta i mjera
3)donesena Strategija razvoja UAZ sa Akcijskim planom i Komunikacijskom strategijom
4)izrađena Izvješća o provedbi Strategije razvoja UAZ
5)provedene izrade i ažuriranje Akcijskog plana za provedbu Strategije razvoja UAZ
6)provedena vrednovanja Strategije razvoja UAZ (prethodno, u tijeku i nakon provedbe) i postupak strateške procjene
7)održane sjednice Partnerskog vijeća UAZ
8)održan Dan UAZ (komunikacija i vidljivost)/tematsko savjetovanje</t>
  </si>
  <si>
    <t>broj sufinanciranih projekata/programa iz područja zaštite zdravlja:                                                 
- Javni natječaj                                                  
 -Javni poziv                                                            
- EU Programi udruga
direktni obuhvat korisnika                        
 indirektni obuhvat korisnika</t>
  </si>
  <si>
    <t>1398
119
50
0
7
0
7
2839
780
0
1
82
1</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</si>
</sst>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
    <numFmt numFmtId="172" formatCode="[$-41A]d\.\ mmmm\ yyyy\."/>
    <numFmt numFmtId="173" formatCode="#,##0.00_ ;\-#,##0.00\ "/>
    <numFmt numFmtId="174" formatCode="0000"/>
    <numFmt numFmtId="175" formatCode="_-* #,##0.00\ [$kn-41A]_-;\-* #,##0.00\ [$kn-41A]_-;_-* &quot;-&quot;??\ [$kn-41A]_-;_-@_-"/>
    <numFmt numFmtId="176" formatCode="0.0%"/>
  </numFmts>
  <fonts count="70">
    <font>
      <sz val="10"/>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8"/>
      <color indexed="8"/>
      <name val="Arial"/>
      <family val="2"/>
    </font>
    <font>
      <sz val="19"/>
      <color indexed="48"/>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u val="single"/>
      <sz val="10"/>
      <color indexed="20"/>
      <name val="Arial"/>
      <family val="2"/>
    </font>
    <font>
      <u val="single"/>
      <sz val="10"/>
      <color indexed="12"/>
      <name val="Arial"/>
      <family val="2"/>
    </font>
    <font>
      <sz val="7"/>
      <name val="Calibri"/>
      <family val="2"/>
    </font>
    <font>
      <b/>
      <sz val="7"/>
      <name val="Calibri"/>
      <family val="2"/>
    </font>
    <font>
      <b/>
      <sz val="10"/>
      <name val="Calibri"/>
      <family val="2"/>
    </font>
    <font>
      <b/>
      <sz val="6"/>
      <name val="Calibri"/>
      <family val="2"/>
    </font>
    <font>
      <sz val="6"/>
      <name val="Calibri"/>
      <family val="2"/>
    </font>
    <font>
      <sz val="10"/>
      <name val="Calibri"/>
      <family val="2"/>
    </font>
    <font>
      <b/>
      <sz val="8"/>
      <name val="Calibri"/>
      <family val="2"/>
    </font>
    <font>
      <sz val="6.5"/>
      <name val="Calibri"/>
      <family val="2"/>
    </font>
    <font>
      <sz val="14"/>
      <name val="Calibri"/>
      <family val="2"/>
    </font>
    <font>
      <sz val="12"/>
      <name val="Calibri"/>
      <family val="2"/>
    </font>
    <font>
      <sz val="10"/>
      <color indexed="9"/>
      <name val="Calibri"/>
      <family val="2"/>
    </font>
    <font>
      <sz val="9"/>
      <name val="Calibri"/>
      <family val="2"/>
    </font>
    <font>
      <sz val="9"/>
      <name val="Arial"/>
      <family val="2"/>
    </font>
    <font>
      <i/>
      <sz val="7"/>
      <name val="Calibri"/>
      <family val="2"/>
    </font>
    <font>
      <sz val="7"/>
      <color indexed="8"/>
      <name val="Calibri"/>
      <family val="2"/>
    </font>
    <font>
      <b/>
      <i/>
      <sz val="7"/>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Calibri"/>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1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1"/>
      </left>
      <right style="thin">
        <color indexed="51"/>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style="thin"/>
      <right style="thin"/>
      <top style="thin"/>
      <bottom style="thin"/>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style="hair"/>
      <right style="hair"/>
      <top>
        <color indexed="63"/>
      </top>
      <bottom style="hair"/>
    </border>
    <border>
      <left style="thin"/>
      <right>
        <color indexed="63"/>
      </right>
      <top style="hair"/>
      <bottom style="hair"/>
    </border>
    <border>
      <left style="thin"/>
      <right style="hair"/>
      <top style="hair"/>
      <bottom style="thin"/>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style="hair"/>
      <top style="thin"/>
      <bottom>
        <color indexed="63"/>
      </bottom>
    </border>
  </borders>
  <cellStyleXfs count="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18" fillId="3" borderId="0" applyNumberFormat="0" applyBorder="0" applyAlignment="0" applyProtection="0"/>
    <xf numFmtId="0" fontId="52" fillId="4" borderId="0" applyNumberFormat="0" applyBorder="0" applyAlignment="0" applyProtection="0"/>
    <xf numFmtId="0" fontId="18" fillId="5" borderId="0" applyNumberFormat="0" applyBorder="0" applyAlignment="0" applyProtection="0"/>
    <xf numFmtId="0" fontId="52" fillId="6" borderId="0" applyNumberFormat="0" applyBorder="0" applyAlignment="0" applyProtection="0"/>
    <xf numFmtId="0" fontId="18" fillId="7" borderId="0" applyNumberFormat="0" applyBorder="0" applyAlignment="0" applyProtection="0"/>
    <xf numFmtId="0" fontId="52" fillId="8" borderId="0" applyNumberFormat="0" applyBorder="0" applyAlignment="0" applyProtection="0"/>
    <xf numFmtId="0" fontId="18" fillId="9" borderId="0" applyNumberFormat="0" applyBorder="0" applyAlignment="0" applyProtection="0"/>
    <xf numFmtId="0" fontId="52" fillId="10" borderId="0" applyNumberFormat="0" applyBorder="0" applyAlignment="0" applyProtection="0"/>
    <xf numFmtId="0" fontId="18" fillId="11" borderId="0" applyNumberFormat="0" applyBorder="0" applyAlignment="0" applyProtection="0"/>
    <xf numFmtId="0" fontId="52" fillId="12" borderId="0" applyNumberFormat="0" applyBorder="0" applyAlignment="0" applyProtection="0"/>
    <xf numFmtId="0" fontId="18" fillId="13" borderId="0" applyNumberFormat="0" applyBorder="0" applyAlignment="0" applyProtection="0"/>
    <xf numFmtId="0" fontId="52" fillId="14" borderId="0" applyNumberFormat="0" applyBorder="0" applyAlignment="0" applyProtection="0"/>
    <xf numFmtId="0" fontId="18" fillId="15" borderId="0" applyNumberFormat="0" applyBorder="0" applyAlignment="0" applyProtection="0"/>
    <xf numFmtId="0" fontId="52" fillId="16" borderId="0" applyNumberFormat="0" applyBorder="0" applyAlignment="0" applyProtection="0"/>
    <xf numFmtId="0" fontId="18" fillId="17" borderId="0" applyNumberFormat="0" applyBorder="0" applyAlignment="0" applyProtection="0"/>
    <xf numFmtId="0" fontId="52" fillId="18" borderId="0" applyNumberFormat="0" applyBorder="0" applyAlignment="0" applyProtection="0"/>
    <xf numFmtId="0" fontId="18" fillId="19" borderId="0" applyNumberFormat="0" applyBorder="0" applyAlignment="0" applyProtection="0"/>
    <xf numFmtId="0" fontId="52" fillId="20" borderId="0" applyNumberFormat="0" applyBorder="0" applyAlignment="0" applyProtection="0"/>
    <xf numFmtId="0" fontId="18" fillId="9" borderId="0" applyNumberFormat="0" applyBorder="0" applyAlignment="0" applyProtection="0"/>
    <xf numFmtId="0" fontId="52" fillId="21" borderId="0" applyNumberFormat="0" applyBorder="0" applyAlignment="0" applyProtection="0"/>
    <xf numFmtId="0" fontId="18" fillId="15" borderId="0" applyNumberFormat="0" applyBorder="0" applyAlignment="0" applyProtection="0"/>
    <xf numFmtId="0" fontId="52" fillId="22" borderId="0" applyNumberFormat="0" applyBorder="0" applyAlignment="0" applyProtection="0"/>
    <xf numFmtId="0" fontId="18" fillId="23" borderId="0" applyNumberFormat="0" applyBorder="0" applyAlignment="0" applyProtection="0"/>
    <xf numFmtId="0" fontId="53" fillId="24" borderId="0" applyNumberFormat="0" applyBorder="0" applyAlignment="0" applyProtection="0"/>
    <xf numFmtId="0" fontId="17" fillId="25" borderId="0" applyNumberFormat="0" applyBorder="0" applyAlignment="0" applyProtection="0"/>
    <xf numFmtId="0" fontId="53" fillId="26" borderId="0" applyNumberFormat="0" applyBorder="0" applyAlignment="0" applyProtection="0"/>
    <xf numFmtId="0" fontId="17" fillId="17" borderId="0" applyNumberFormat="0" applyBorder="0" applyAlignment="0" applyProtection="0"/>
    <xf numFmtId="0" fontId="53" fillId="27" borderId="0" applyNumberFormat="0" applyBorder="0" applyAlignment="0" applyProtection="0"/>
    <xf numFmtId="0" fontId="17" fillId="19" borderId="0" applyNumberFormat="0" applyBorder="0" applyAlignment="0" applyProtection="0"/>
    <xf numFmtId="0" fontId="53" fillId="28" borderId="0" applyNumberFormat="0" applyBorder="0" applyAlignment="0" applyProtection="0"/>
    <xf numFmtId="0" fontId="17" fillId="29" borderId="0" applyNumberFormat="0" applyBorder="0" applyAlignment="0" applyProtection="0"/>
    <xf numFmtId="0" fontId="53" fillId="30" borderId="0" applyNumberFormat="0" applyBorder="0" applyAlignment="0" applyProtection="0"/>
    <xf numFmtId="0" fontId="17" fillId="31" borderId="0" applyNumberFormat="0" applyBorder="0" applyAlignment="0" applyProtection="0"/>
    <xf numFmtId="0" fontId="53" fillId="32" borderId="0" applyNumberFormat="0" applyBorder="0" applyAlignment="0" applyProtection="0"/>
    <xf numFmtId="0" fontId="17" fillId="33" borderId="0" applyNumberFormat="0" applyBorder="0" applyAlignment="0" applyProtection="0"/>
    <xf numFmtId="0" fontId="53" fillId="34" borderId="0" applyNumberFormat="0" applyBorder="0" applyAlignment="0" applyProtection="0"/>
    <xf numFmtId="0" fontId="17" fillId="35" borderId="0" applyNumberFormat="0" applyBorder="0" applyAlignment="0" applyProtection="0"/>
    <xf numFmtId="0" fontId="53" fillId="36" borderId="0" applyNumberFormat="0" applyBorder="0" applyAlignment="0" applyProtection="0"/>
    <xf numFmtId="0" fontId="17" fillId="37" borderId="0" applyNumberFormat="0" applyBorder="0" applyAlignment="0" applyProtection="0"/>
    <xf numFmtId="0" fontId="53" fillId="38" borderId="0" applyNumberFormat="0" applyBorder="0" applyAlignment="0" applyProtection="0"/>
    <xf numFmtId="0" fontId="17" fillId="39" borderId="0" applyNumberFormat="0" applyBorder="0" applyAlignment="0" applyProtection="0"/>
    <xf numFmtId="0" fontId="53" fillId="40" borderId="0" applyNumberFormat="0" applyBorder="0" applyAlignment="0" applyProtection="0"/>
    <xf numFmtId="0" fontId="17" fillId="29" borderId="0" applyNumberFormat="0" applyBorder="0" applyAlignment="0" applyProtection="0"/>
    <xf numFmtId="0" fontId="53" fillId="41" borderId="0" applyNumberFormat="0" applyBorder="0" applyAlignment="0" applyProtection="0"/>
    <xf numFmtId="0" fontId="17" fillId="31" borderId="0" applyNumberFormat="0" applyBorder="0" applyAlignment="0" applyProtection="0"/>
    <xf numFmtId="0" fontId="53" fillId="42" borderId="0" applyNumberFormat="0" applyBorder="0" applyAlignment="0" applyProtection="0"/>
    <xf numFmtId="0" fontId="17" fillId="43" borderId="0" applyNumberFormat="0" applyBorder="0" applyAlignment="0" applyProtection="0"/>
    <xf numFmtId="0" fontId="54" fillId="44" borderId="0" applyNumberFormat="0" applyBorder="0" applyAlignment="0" applyProtection="0"/>
    <xf numFmtId="0" fontId="7" fillId="5" borderId="0" applyNumberFormat="0" applyBorder="0" applyAlignment="0" applyProtection="0"/>
    <xf numFmtId="0" fontId="55" fillId="45" borderId="1" applyNumberFormat="0" applyAlignment="0" applyProtection="0"/>
    <xf numFmtId="0" fontId="11" fillId="46" borderId="2" applyNumberFormat="0" applyAlignment="0" applyProtection="0"/>
    <xf numFmtId="0" fontId="56" fillId="47" borderId="3" applyNumberFormat="0" applyAlignment="0" applyProtection="0"/>
    <xf numFmtId="0" fontId="13" fillId="48" borderId="4"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58" fillId="49" borderId="0" applyNumberFormat="0" applyBorder="0" applyAlignment="0" applyProtection="0"/>
    <xf numFmtId="0" fontId="6" fillId="7" borderId="0" applyNumberFormat="0" applyBorder="0" applyAlignment="0" applyProtection="0"/>
    <xf numFmtId="0" fontId="59" fillId="0" borderId="5" applyNumberFormat="0" applyFill="0" applyAlignment="0" applyProtection="0"/>
    <xf numFmtId="0" fontId="3" fillId="0" borderId="6" applyNumberFormat="0" applyFill="0" applyAlignment="0" applyProtection="0"/>
    <xf numFmtId="0" fontId="60" fillId="0" borderId="7" applyNumberFormat="0" applyFill="0" applyAlignment="0" applyProtection="0"/>
    <xf numFmtId="0" fontId="4" fillId="0" borderId="8" applyNumberFormat="0" applyFill="0" applyAlignment="0" applyProtection="0"/>
    <xf numFmtId="0" fontId="61" fillId="0" borderId="9" applyNumberFormat="0" applyFill="0" applyAlignment="0" applyProtection="0"/>
    <xf numFmtId="0" fontId="5" fillId="0" borderId="10"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62" fillId="50" borderId="1" applyNumberFormat="0" applyAlignment="0" applyProtection="0"/>
    <xf numFmtId="0" fontId="9" fillId="13" borderId="2" applyNumberFormat="0" applyAlignment="0" applyProtection="0"/>
    <xf numFmtId="0" fontId="19" fillId="46" borderId="11">
      <alignment horizontal="center" vertical="top" wrapText="1"/>
      <protection/>
    </xf>
    <xf numFmtId="0" fontId="63" fillId="0" borderId="12" applyNumberFormat="0" applyFill="0" applyAlignment="0" applyProtection="0"/>
    <xf numFmtId="0" fontId="12" fillId="0" borderId="13" applyNumberFormat="0" applyFill="0" applyAlignment="0" applyProtection="0"/>
    <xf numFmtId="0" fontId="64" fillId="51" borderId="0" applyNumberFormat="0" applyBorder="0" applyAlignment="0" applyProtection="0"/>
    <xf numFmtId="0" fontId="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65" fillId="45" borderId="16" applyNumberFormat="0" applyAlignment="0" applyProtection="0"/>
    <xf numFmtId="0" fontId="10" fillId="46" borderId="17"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0" fillId="52" borderId="18" applyNumberFormat="0" applyProtection="0">
      <alignment vertical="center"/>
    </xf>
    <xf numFmtId="4" fontId="21" fillId="52" borderId="18" applyNumberFormat="0" applyProtection="0">
      <alignment vertical="center"/>
    </xf>
    <xf numFmtId="4" fontId="20" fillId="52" borderId="18" applyNumberFormat="0" applyProtection="0">
      <alignment horizontal="left" vertical="center" indent="1"/>
    </xf>
    <xf numFmtId="0" fontId="20" fillId="52" borderId="18" applyNumberFormat="0" applyProtection="0">
      <alignment horizontal="left" vertical="top" indent="1"/>
    </xf>
    <xf numFmtId="4" fontId="20" fillId="55" borderId="0" applyNumberFormat="0" applyProtection="0">
      <alignment horizontal="left" vertical="center" indent="1"/>
    </xf>
    <xf numFmtId="4" fontId="22" fillId="5" borderId="18" applyNumberFormat="0" applyProtection="0">
      <alignment horizontal="right" vertical="center"/>
    </xf>
    <xf numFmtId="4" fontId="22" fillId="17" borderId="18" applyNumberFormat="0" applyProtection="0">
      <alignment horizontal="right" vertical="center"/>
    </xf>
    <xf numFmtId="4" fontId="22" fillId="37" borderId="18" applyNumberFormat="0" applyProtection="0">
      <alignment horizontal="right" vertical="center"/>
    </xf>
    <xf numFmtId="4" fontId="22" fillId="23" borderId="18" applyNumberFormat="0" applyProtection="0">
      <alignment horizontal="right" vertical="center"/>
    </xf>
    <xf numFmtId="4" fontId="22" fillId="33" borderId="18" applyNumberFormat="0" applyProtection="0">
      <alignment horizontal="right" vertical="center"/>
    </xf>
    <xf numFmtId="4" fontId="22" fillId="43" borderId="18" applyNumberFormat="0" applyProtection="0">
      <alignment horizontal="right" vertical="center"/>
    </xf>
    <xf numFmtId="4" fontId="22" fillId="39" borderId="18" applyNumberFormat="0" applyProtection="0">
      <alignment horizontal="right" vertical="center"/>
    </xf>
    <xf numFmtId="4" fontId="22" fillId="56" borderId="18" applyNumberFormat="0" applyProtection="0">
      <alignment horizontal="right" vertical="center"/>
    </xf>
    <xf numFmtId="4" fontId="22" fillId="19" borderId="18" applyNumberFormat="0" applyProtection="0">
      <alignment horizontal="right" vertical="center"/>
    </xf>
    <xf numFmtId="4" fontId="20" fillId="57" borderId="19" applyNumberFormat="0" applyProtection="0">
      <alignment horizontal="left" vertical="center" indent="1"/>
    </xf>
    <xf numFmtId="4" fontId="22" fillId="58" borderId="0" applyNumberFormat="0" applyProtection="0">
      <alignment horizontal="left" vertical="center" indent="1"/>
    </xf>
    <xf numFmtId="4" fontId="23" fillId="59" borderId="0" applyNumberFormat="0" applyProtection="0">
      <alignment horizontal="left" vertical="center" indent="1"/>
    </xf>
    <xf numFmtId="4" fontId="20" fillId="55" borderId="18" applyNumberFormat="0" applyProtection="0">
      <alignment horizontal="center" vertical="top"/>
    </xf>
    <xf numFmtId="4" fontId="22" fillId="58" borderId="0" applyNumberFormat="0" applyProtection="0">
      <alignment horizontal="left" vertical="center" indent="1"/>
    </xf>
    <xf numFmtId="4" fontId="22" fillId="55" borderId="0" applyNumberFormat="0" applyProtection="0">
      <alignment horizontal="left" vertical="center" indent="1"/>
    </xf>
    <xf numFmtId="0" fontId="19" fillId="59" borderId="18"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wrapText="1" indent="1"/>
    </xf>
    <xf numFmtId="0" fontId="19" fillId="59" borderId="18" applyNumberFormat="0" applyProtection="0">
      <alignment horizontal="left" vertical="top" indent="1"/>
    </xf>
    <xf numFmtId="0" fontId="19" fillId="55" borderId="18"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wrapText="1" indent="1"/>
    </xf>
    <xf numFmtId="0" fontId="0" fillId="55" borderId="18" applyNumberFormat="0" applyProtection="0">
      <alignment horizontal="left" vertical="top" indent="1"/>
    </xf>
    <xf numFmtId="0" fontId="0" fillId="55" borderId="18" applyNumberFormat="0" applyProtection="0">
      <alignment horizontal="left" vertical="top" indent="1"/>
    </xf>
    <xf numFmtId="0" fontId="0" fillId="15" borderId="18" applyNumberFormat="0" applyProtection="0">
      <alignment horizontal="left" vertical="center" indent="1"/>
    </xf>
    <xf numFmtId="0" fontId="0" fillId="46" borderId="17" applyNumberFormat="0" applyProtection="0">
      <alignment horizontal="left" vertical="center" indent="1"/>
    </xf>
    <xf numFmtId="0" fontId="0" fillId="46" borderId="17" applyNumberFormat="0" applyProtection="0">
      <alignment horizontal="left" vertical="center" indent="1"/>
    </xf>
    <xf numFmtId="0" fontId="0" fillId="15" borderId="18" applyNumberFormat="0" applyProtection="0">
      <alignment horizontal="left" vertical="center" indent="1"/>
    </xf>
    <xf numFmtId="0" fontId="0" fillId="46" borderId="17" applyNumberFormat="0" applyProtection="0">
      <alignment horizontal="left" vertical="center" wrapText="1" indent="1"/>
    </xf>
    <xf numFmtId="0" fontId="0" fillId="15" borderId="18" applyNumberFormat="0" applyProtection="0">
      <alignment horizontal="left" vertical="top" indent="1"/>
    </xf>
    <xf numFmtId="0" fontId="0" fillId="15" borderId="18" applyNumberFormat="0" applyProtection="0">
      <alignment horizontal="left" vertical="top" indent="1"/>
    </xf>
    <xf numFmtId="0" fontId="0" fillId="58" borderId="18" applyNumberFormat="0" applyProtection="0">
      <alignment horizontal="left" vertical="center" indent="1"/>
    </xf>
    <xf numFmtId="0" fontId="0" fillId="58" borderId="18" applyNumberFormat="0" applyProtection="0">
      <alignment horizontal="left" vertical="center" indent="1"/>
    </xf>
    <xf numFmtId="0" fontId="0" fillId="58" borderId="18" applyNumberFormat="0" applyProtection="0">
      <alignment horizontal="left" vertical="top" indent="1"/>
    </xf>
    <xf numFmtId="0" fontId="0" fillId="58" borderId="18" applyNumberFormat="0" applyProtection="0">
      <alignment horizontal="left" vertical="top" indent="1"/>
    </xf>
    <xf numFmtId="0" fontId="0" fillId="0" borderId="0">
      <alignment/>
      <protection/>
    </xf>
    <xf numFmtId="0" fontId="0" fillId="0" borderId="0">
      <alignment/>
      <protection/>
    </xf>
    <xf numFmtId="4" fontId="22" fillId="54" borderId="18" applyNumberFormat="0" applyProtection="0">
      <alignment vertical="center"/>
    </xf>
    <xf numFmtId="4" fontId="24" fillId="54" borderId="18" applyNumberFormat="0" applyProtection="0">
      <alignment vertical="center"/>
    </xf>
    <xf numFmtId="4" fontId="22" fillId="54" borderId="18" applyNumberFormat="0" applyProtection="0">
      <alignment horizontal="left" vertical="center" indent="1"/>
    </xf>
    <xf numFmtId="0" fontId="22" fillId="54" borderId="18" applyNumberFormat="0" applyProtection="0">
      <alignment horizontal="left" vertical="top" indent="1"/>
    </xf>
    <xf numFmtId="4" fontId="25" fillId="58" borderId="18" applyNumberFormat="0" applyProtection="0">
      <alignment horizontal="right" vertical="center"/>
    </xf>
    <xf numFmtId="4" fontId="24" fillId="58" borderId="18" applyNumberFormat="0" applyProtection="0">
      <alignment horizontal="right" vertical="center"/>
    </xf>
    <xf numFmtId="4" fontId="22" fillId="55" borderId="18" applyNumberFormat="0" applyProtection="0">
      <alignment horizontal="left" vertical="center" indent="1"/>
    </xf>
    <xf numFmtId="0" fontId="20" fillId="55" borderId="18" applyNumberFormat="0" applyProtection="0">
      <alignment horizontal="center" vertical="top" wrapText="1"/>
    </xf>
    <xf numFmtId="4" fontId="26" fillId="61" borderId="0" applyNumberFormat="0" applyProtection="0">
      <alignment horizontal="left" vertical="center" indent="1"/>
    </xf>
    <xf numFmtId="4" fontId="27" fillId="58" borderId="18" applyNumberFormat="0" applyProtection="0">
      <alignment horizontal="right" vertical="center"/>
    </xf>
    <xf numFmtId="0" fontId="28" fillId="62" borderId="0">
      <alignment/>
      <protection/>
    </xf>
    <xf numFmtId="49" fontId="29" fillId="62" borderId="0">
      <alignment/>
      <protection/>
    </xf>
    <xf numFmtId="49" fontId="30" fillId="62" borderId="20">
      <alignment/>
      <protection/>
    </xf>
    <xf numFmtId="49" fontId="31" fillId="62" borderId="0">
      <alignment/>
      <protection/>
    </xf>
    <xf numFmtId="0" fontId="28" fillId="63" borderId="20">
      <alignment/>
      <protection locked="0"/>
    </xf>
    <xf numFmtId="0" fontId="28" fillId="62" borderId="0">
      <alignment/>
      <protection/>
    </xf>
    <xf numFmtId="0" fontId="32" fillId="64" borderId="0">
      <alignment/>
      <protection/>
    </xf>
    <xf numFmtId="0" fontId="32" fillId="19" borderId="0">
      <alignment/>
      <protection/>
    </xf>
    <xf numFmtId="0" fontId="32" fillId="23" borderId="0">
      <alignment/>
      <protection/>
    </xf>
    <xf numFmtId="0" fontId="66" fillId="0" borderId="0" applyNumberFormat="0" applyFill="0" applyBorder="0" applyAlignment="0" applyProtection="0"/>
    <xf numFmtId="0" fontId="2" fillId="0" borderId="0" applyNumberFormat="0" applyFill="0" applyBorder="0" applyAlignment="0" applyProtection="0"/>
    <xf numFmtId="0" fontId="67" fillId="0" borderId="21" applyNumberFormat="0" applyFill="0" applyAlignment="0" applyProtection="0"/>
    <xf numFmtId="0" fontId="16" fillId="0" borderId="22" applyNumberFormat="0" applyFill="0" applyAlignment="0" applyProtection="0"/>
    <xf numFmtId="0" fontId="68" fillId="0" borderId="0" applyNumberFormat="0" applyFill="0" applyBorder="0" applyAlignment="0" applyProtection="0"/>
    <xf numFmtId="0" fontId="14" fillId="0" borderId="0" applyNumberFormat="0" applyFill="0" applyBorder="0" applyAlignment="0" applyProtection="0"/>
    <xf numFmtId="49" fontId="32" fillId="62" borderId="0">
      <alignment horizontal="right" vertical="center"/>
      <protection/>
    </xf>
    <xf numFmtId="49" fontId="32" fillId="62" borderId="0">
      <alignment/>
      <protection/>
    </xf>
  </cellStyleXfs>
  <cellXfs count="251">
    <xf numFmtId="0" fontId="0" fillId="0" borderId="0" xfId="0" applyAlignment="1">
      <alignment/>
    </xf>
    <xf numFmtId="0" fontId="35" fillId="0" borderId="0" xfId="0" applyFont="1" applyFill="1" applyBorder="1" applyAlignment="1">
      <alignment vertical="center" wrapText="1"/>
    </xf>
    <xf numFmtId="0" fontId="35" fillId="65" borderId="0" xfId="0" applyFont="1" applyFill="1" applyBorder="1" applyAlignment="1">
      <alignment vertical="center" wrapText="1"/>
    </xf>
    <xf numFmtId="0" fontId="35" fillId="0" borderId="0" xfId="0" applyFont="1" applyFill="1" applyBorder="1" applyAlignment="1">
      <alignment/>
    </xf>
    <xf numFmtId="0" fontId="39"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Border="1" applyAlignment="1">
      <alignment/>
    </xf>
    <xf numFmtId="0" fontId="41" fillId="0" borderId="0" xfId="0" applyFont="1" applyFill="1" applyBorder="1" applyAlignment="1">
      <alignment/>
    </xf>
    <xf numFmtId="0" fontId="35" fillId="0" borderId="0" xfId="0" applyFont="1" applyFill="1" applyBorder="1" applyAlignment="1">
      <alignment wrapText="1"/>
    </xf>
    <xf numFmtId="0" fontId="35" fillId="0" borderId="0" xfId="0" applyFont="1" applyBorder="1" applyAlignment="1">
      <alignment vertical="center"/>
    </xf>
    <xf numFmtId="0" fontId="38" fillId="0" borderId="0" xfId="0" applyFont="1" applyFill="1" applyBorder="1" applyAlignment="1">
      <alignment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4" fontId="35" fillId="0" borderId="0" xfId="0" applyNumberFormat="1" applyFont="1" applyFill="1" applyBorder="1" applyAlignment="1">
      <alignment vertical="center" wrapText="1"/>
    </xf>
    <xf numFmtId="0" fontId="35" fillId="65" borderId="0" xfId="0" applyFont="1" applyFill="1" applyBorder="1" applyAlignment="1">
      <alignment/>
    </xf>
    <xf numFmtId="0" fontId="35" fillId="65" borderId="0" xfId="0" applyFont="1" applyFill="1" applyBorder="1" applyAlignment="1">
      <alignment/>
    </xf>
    <xf numFmtId="0" fontId="35" fillId="0" borderId="0" xfId="0" applyFont="1" applyBorder="1" applyAlignment="1">
      <alignment/>
    </xf>
    <xf numFmtId="0" fontId="35" fillId="65" borderId="0" xfId="0" applyFont="1" applyFill="1" applyBorder="1" applyAlignment="1">
      <alignment vertical="top" wrapText="1"/>
    </xf>
    <xf numFmtId="0" fontId="36" fillId="65" borderId="0" xfId="0" applyFont="1" applyFill="1" applyBorder="1" applyAlignment="1">
      <alignment vertical="top" wrapText="1"/>
    </xf>
    <xf numFmtId="0" fontId="35" fillId="0" borderId="23" xfId="0" applyFont="1" applyFill="1" applyBorder="1" applyAlignment="1">
      <alignment horizontal="left" vertical="center" wrapText="1"/>
    </xf>
    <xf numFmtId="0" fontId="35" fillId="0" borderId="23" xfId="0" applyFont="1" applyFill="1" applyBorder="1" applyAlignment="1">
      <alignment horizontal="left" vertical="top" wrapText="1"/>
    </xf>
    <xf numFmtId="0" fontId="35" fillId="0" borderId="23" xfId="0" applyFont="1" applyFill="1" applyBorder="1" applyAlignment="1">
      <alignment vertical="center" wrapText="1"/>
    </xf>
    <xf numFmtId="0" fontId="35" fillId="0" borderId="23" xfId="0" applyFont="1" applyFill="1" applyBorder="1" applyAlignment="1">
      <alignment vertical="top" wrapText="1"/>
    </xf>
    <xf numFmtId="0" fontId="35" fillId="0" borderId="24" xfId="0" applyFont="1" applyFill="1" applyBorder="1" applyAlignment="1">
      <alignment wrapText="1"/>
    </xf>
    <xf numFmtId="0" fontId="35" fillId="0" borderId="25" xfId="0" applyFont="1" applyFill="1" applyBorder="1" applyAlignment="1">
      <alignment wrapText="1"/>
    </xf>
    <xf numFmtId="0" fontId="35" fillId="0" borderId="26" xfId="0" applyFont="1" applyFill="1" applyBorder="1" applyAlignment="1">
      <alignment vertical="top" wrapText="1"/>
    </xf>
    <xf numFmtId="0" fontId="35" fillId="0" borderId="0" xfId="0" applyFont="1" applyFill="1" applyBorder="1" applyAlignment="1">
      <alignment vertical="top"/>
    </xf>
    <xf numFmtId="0" fontId="35" fillId="0" borderId="0" xfId="0" applyFont="1" applyFill="1" applyBorder="1" applyAlignment="1">
      <alignment/>
    </xf>
    <xf numFmtId="0" fontId="37" fillId="0" borderId="24" xfId="0" applyFont="1" applyFill="1" applyBorder="1" applyAlignment="1">
      <alignment/>
    </xf>
    <xf numFmtId="0" fontId="35" fillId="0" borderId="23" xfId="98" applyFont="1" applyFill="1" applyBorder="1" applyAlignment="1">
      <alignment vertical="center" wrapText="1"/>
      <protection/>
    </xf>
    <xf numFmtId="0" fontId="35" fillId="0" borderId="23" xfId="97" applyFont="1" applyFill="1" applyBorder="1" applyAlignment="1">
      <alignment horizontal="left" vertical="center" wrapText="1"/>
      <protection/>
    </xf>
    <xf numFmtId="0" fontId="35" fillId="0" borderId="23" xfId="0" applyFont="1" applyFill="1" applyBorder="1" applyAlignment="1">
      <alignment horizontal="left" vertical="center" wrapText="1"/>
    </xf>
    <xf numFmtId="4" fontId="35" fillId="0" borderId="23" xfId="0" applyNumberFormat="1" applyFont="1" applyFill="1" applyBorder="1" applyAlignment="1">
      <alignment horizontal="left" vertical="center" wrapText="1"/>
    </xf>
    <xf numFmtId="0" fontId="35" fillId="0" borderId="23" xfId="97" applyFont="1" applyFill="1" applyBorder="1" applyAlignment="1">
      <alignment vertical="center" wrapText="1"/>
      <protection/>
    </xf>
    <xf numFmtId="0" fontId="43" fillId="0" borderId="0" xfId="0" applyFont="1" applyFill="1" applyBorder="1" applyAlignment="1">
      <alignment/>
    </xf>
    <xf numFmtId="0" fontId="37" fillId="0" borderId="0" xfId="0" applyFont="1" applyFill="1" applyBorder="1" applyAlignment="1">
      <alignment wrapText="1"/>
    </xf>
    <xf numFmtId="0" fontId="44" fillId="0" borderId="0" xfId="0" applyFont="1" applyFill="1" applyBorder="1" applyAlignment="1">
      <alignment/>
    </xf>
    <xf numFmtId="0" fontId="48" fillId="65" borderId="0" xfId="0" applyFont="1" applyFill="1" applyBorder="1" applyAlignment="1">
      <alignment/>
    </xf>
    <xf numFmtId="0" fontId="40" fillId="0" borderId="0" xfId="0" applyFont="1" applyFill="1" applyBorder="1" applyAlignment="1">
      <alignment/>
    </xf>
    <xf numFmtId="0" fontId="35" fillId="0" borderId="0" xfId="0" applyFont="1" applyFill="1" applyBorder="1" applyAlignment="1">
      <alignment vertical="center"/>
    </xf>
    <xf numFmtId="4" fontId="36" fillId="0" borderId="27" xfId="0" applyNumberFormat="1" applyFont="1" applyFill="1" applyBorder="1" applyAlignment="1">
      <alignment horizontal="right" vertical="center" wrapText="1"/>
    </xf>
    <xf numFmtId="4" fontId="36" fillId="0" borderId="27" xfId="0" applyNumberFormat="1" applyFont="1" applyFill="1" applyBorder="1" applyAlignment="1">
      <alignment horizontal="right" vertical="center" wrapText="1"/>
    </xf>
    <xf numFmtId="0" fontId="35" fillId="0" borderId="26" xfId="0" applyFont="1" applyFill="1" applyBorder="1" applyAlignment="1">
      <alignment horizontal="left" vertical="top" wrapText="1"/>
    </xf>
    <xf numFmtId="0" fontId="35" fillId="0" borderId="28" xfId="0" applyFont="1" applyBorder="1" applyAlignment="1">
      <alignment vertical="center" wrapText="1"/>
    </xf>
    <xf numFmtId="0" fontId="35" fillId="0" borderId="28" xfId="0" applyFont="1" applyBorder="1" applyAlignment="1">
      <alignment horizontal="center" vertical="center" wrapText="1"/>
    </xf>
    <xf numFmtId="4" fontId="35" fillId="0" borderId="28" xfId="0" applyNumberFormat="1" applyFont="1" applyFill="1" applyBorder="1" applyAlignment="1">
      <alignment vertical="center" wrapText="1"/>
    </xf>
    <xf numFmtId="4" fontId="46" fillId="65" borderId="28" xfId="0" applyNumberFormat="1" applyFont="1" applyFill="1" applyBorder="1" applyAlignment="1">
      <alignment vertical="center" wrapText="1"/>
    </xf>
    <xf numFmtId="0" fontId="35" fillId="65" borderId="23" xfId="0" applyFont="1" applyFill="1" applyBorder="1" applyAlignment="1">
      <alignment vertical="top" wrapText="1"/>
    </xf>
    <xf numFmtId="0" fontId="35" fillId="65" borderId="23" xfId="0" applyFont="1" applyFill="1" applyBorder="1" applyAlignment="1">
      <alignment vertical="top" wrapText="1"/>
    </xf>
    <xf numFmtId="4" fontId="35" fillId="0" borderId="23" xfId="0" applyNumberFormat="1" applyFont="1" applyFill="1" applyBorder="1" applyAlignment="1">
      <alignment horizontal="left" vertical="top" wrapText="1"/>
    </xf>
    <xf numFmtId="49" fontId="35" fillId="0" borderId="23" xfId="0" applyNumberFormat="1" applyFont="1" applyFill="1" applyBorder="1" applyAlignment="1">
      <alignment vertical="center" wrapText="1"/>
    </xf>
    <xf numFmtId="49" fontId="35" fillId="0" borderId="23" xfId="0" applyNumberFormat="1" applyFont="1" applyFill="1" applyBorder="1" applyAlignment="1">
      <alignment horizontal="left" vertical="center" wrapText="1"/>
    </xf>
    <xf numFmtId="4" fontId="35" fillId="65" borderId="0" xfId="0" applyNumberFormat="1" applyFont="1" applyFill="1" applyBorder="1" applyAlignment="1">
      <alignment vertical="center" wrapText="1"/>
    </xf>
    <xf numFmtId="0" fontId="35" fillId="0" borderId="23" xfId="0" applyFont="1" applyFill="1" applyBorder="1" applyAlignment="1">
      <alignment vertical="center" wrapText="1"/>
    </xf>
    <xf numFmtId="4" fontId="35" fillId="66" borderId="28" xfId="0" applyNumberFormat="1" applyFont="1" applyFill="1" applyBorder="1" applyAlignment="1">
      <alignment vertical="center" wrapText="1"/>
    </xf>
    <xf numFmtId="165" fontId="35" fillId="66" borderId="28" xfId="0" applyNumberFormat="1" applyFont="1" applyFill="1" applyBorder="1" applyAlignment="1">
      <alignment horizontal="right" vertical="center" wrapText="1"/>
    </xf>
    <xf numFmtId="173" fontId="35" fillId="66" borderId="28" xfId="0" applyNumberFormat="1" applyFont="1" applyFill="1" applyBorder="1" applyAlignment="1">
      <alignment vertical="center" wrapText="1"/>
    </xf>
    <xf numFmtId="4" fontId="35" fillId="0" borderId="0" xfId="0" applyNumberFormat="1" applyFont="1" applyFill="1" applyBorder="1" applyAlignment="1">
      <alignment/>
    </xf>
    <xf numFmtId="0" fontId="35" fillId="0" borderId="26" xfId="0" applyFont="1" applyFill="1" applyBorder="1" applyAlignment="1">
      <alignment vertical="top" wrapText="1"/>
    </xf>
    <xf numFmtId="0" fontId="35" fillId="0" borderId="26" xfId="0" applyFont="1" applyFill="1" applyBorder="1" applyAlignment="1">
      <alignment horizontal="left" vertical="top" wrapText="1"/>
    </xf>
    <xf numFmtId="4" fontId="35" fillId="0" borderId="27" xfId="0" applyNumberFormat="1" applyFont="1" applyFill="1" applyBorder="1" applyAlignment="1">
      <alignment horizontal="center" vertical="center" wrapText="1"/>
    </xf>
    <xf numFmtId="0" fontId="35"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7" xfId="0" applyFont="1" applyFill="1" applyBorder="1" applyAlignment="1">
      <alignment vertical="center" wrapText="1"/>
    </xf>
    <xf numFmtId="0" fontId="35" fillId="0" borderId="31" xfId="0" applyFont="1" applyFill="1" applyBorder="1" applyAlignment="1">
      <alignment vertical="center" wrapText="1"/>
    </xf>
    <xf numFmtId="4" fontId="36" fillId="0" borderId="31" xfId="0" applyNumberFormat="1" applyFont="1" applyFill="1" applyBorder="1" applyAlignment="1">
      <alignment horizontal="right" vertical="center" wrapText="1"/>
    </xf>
    <xf numFmtId="4" fontId="35" fillId="0" borderId="31" xfId="0" applyNumberFormat="1" applyFont="1" applyFill="1" applyBorder="1" applyAlignment="1">
      <alignment horizontal="center" vertical="center" wrapText="1"/>
    </xf>
    <xf numFmtId="0" fontId="69" fillId="0" borderId="23" xfId="0" applyFont="1" applyFill="1" applyBorder="1" applyAlignment="1">
      <alignment vertical="center" wrapText="1"/>
    </xf>
    <xf numFmtId="0" fontId="35" fillId="0" borderId="23" xfId="0" applyFont="1" applyFill="1" applyBorder="1" applyAlignment="1">
      <alignment vertical="center" wrapText="1"/>
    </xf>
    <xf numFmtId="0" fontId="35" fillId="0" borderId="23" xfId="0" applyFont="1" applyFill="1" applyBorder="1" applyAlignment="1">
      <alignment horizontal="left" vertical="top" wrapText="1"/>
    </xf>
    <xf numFmtId="0" fontId="69" fillId="0" borderId="23" xfId="0" applyFont="1" applyFill="1" applyBorder="1" applyAlignment="1">
      <alignment vertical="center" wrapText="1"/>
    </xf>
    <xf numFmtId="0" fontId="35" fillId="0" borderId="23" xfId="0" applyFont="1" applyFill="1" applyBorder="1" applyAlignment="1">
      <alignment vertical="top" wrapText="1"/>
    </xf>
    <xf numFmtId="0" fontId="35" fillId="0" borderId="0" xfId="0" applyFont="1" applyFill="1" applyBorder="1" applyAlignment="1">
      <alignment vertical="top" wrapText="1"/>
    </xf>
    <xf numFmtId="0" fontId="35" fillId="0" borderId="0" xfId="0" applyFont="1" applyBorder="1" applyAlignment="1">
      <alignment vertical="top" wrapText="1"/>
    </xf>
    <xf numFmtId="0" fontId="69" fillId="0" borderId="23" xfId="0" applyFont="1" applyFill="1" applyBorder="1" applyAlignment="1">
      <alignment vertical="top" wrapText="1"/>
    </xf>
    <xf numFmtId="4" fontId="35" fillId="65" borderId="23" xfId="0" applyNumberFormat="1" applyFont="1" applyFill="1" applyBorder="1" applyAlignment="1">
      <alignment vertical="top" wrapText="1"/>
    </xf>
    <xf numFmtId="170" fontId="35" fillId="0" borderId="23" xfId="98" applyNumberFormat="1" applyFont="1" applyFill="1" applyBorder="1" applyAlignment="1">
      <alignment horizontal="center" vertical="center" wrapText="1"/>
      <protection/>
    </xf>
    <xf numFmtId="4" fontId="35" fillId="0" borderId="23" xfId="98" applyNumberFormat="1" applyFont="1" applyFill="1" applyBorder="1" applyAlignment="1">
      <alignment vertical="center" wrapText="1"/>
      <protection/>
    </xf>
    <xf numFmtId="4" fontId="35" fillId="0" borderId="23" xfId="98" applyNumberFormat="1" applyFont="1" applyFill="1" applyBorder="1" applyAlignment="1">
      <alignment horizontal="center" vertical="center" wrapText="1"/>
      <protection/>
    </xf>
    <xf numFmtId="170" fontId="35" fillId="0" borderId="23" xfId="0" applyNumberFormat="1" applyFont="1" applyFill="1" applyBorder="1" applyAlignment="1">
      <alignment vertical="center" wrapText="1"/>
    </xf>
    <xf numFmtId="4" fontId="35" fillId="0" borderId="23" xfId="0" applyNumberFormat="1" applyFont="1" applyFill="1" applyBorder="1" applyAlignment="1">
      <alignment vertical="center" wrapText="1"/>
    </xf>
    <xf numFmtId="0" fontId="35" fillId="0" borderId="23" xfId="0" applyNumberFormat="1"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1" fontId="35" fillId="0" borderId="23" xfId="0" applyNumberFormat="1" applyFont="1" applyFill="1" applyBorder="1" applyAlignment="1">
      <alignment vertical="center" wrapText="1"/>
    </xf>
    <xf numFmtId="1" fontId="35" fillId="0" borderId="23" xfId="0" applyNumberFormat="1" applyFont="1" applyFill="1" applyBorder="1" applyAlignment="1">
      <alignment horizontal="center" vertical="center" wrapText="1"/>
    </xf>
    <xf numFmtId="3" fontId="35" fillId="0" borderId="23" xfId="0" applyNumberFormat="1" applyFont="1" applyFill="1" applyBorder="1" applyAlignment="1">
      <alignment horizontal="center" vertical="center" wrapText="1"/>
    </xf>
    <xf numFmtId="49" fontId="35" fillId="0" borderId="23" xfId="0" applyNumberFormat="1" applyFont="1" applyFill="1" applyBorder="1" applyAlignment="1">
      <alignment horizontal="center" vertical="center" wrapText="1"/>
    </xf>
    <xf numFmtId="1" fontId="35" fillId="0" borderId="23" xfId="99" applyNumberFormat="1" applyFont="1" applyFill="1" applyBorder="1" applyAlignment="1">
      <alignment horizontal="center" vertical="center" wrapText="1"/>
      <protection/>
    </xf>
    <xf numFmtId="0" fontId="35" fillId="0" borderId="23" xfId="0" applyFont="1" applyFill="1" applyBorder="1" applyAlignment="1">
      <alignment horizontal="center" vertical="center" wrapText="1"/>
    </xf>
    <xf numFmtId="170" fontId="35" fillId="0" borderId="23" xfId="0" applyNumberFormat="1" applyFont="1" applyFill="1" applyBorder="1" applyAlignment="1">
      <alignment horizontal="center" vertical="center" wrapText="1"/>
    </xf>
    <xf numFmtId="4" fontId="35" fillId="0" borderId="23" xfId="0" applyNumberFormat="1" applyFont="1" applyFill="1" applyBorder="1" applyAlignment="1">
      <alignment vertical="center" wrapText="1"/>
    </xf>
    <xf numFmtId="0" fontId="35" fillId="0" borderId="23" xfId="0" applyFont="1" applyFill="1" applyBorder="1" applyAlignment="1">
      <alignment horizontal="center" vertical="center" wrapText="1"/>
    </xf>
    <xf numFmtId="4" fontId="35" fillId="0" borderId="23" xfId="0" applyNumberFormat="1" applyFont="1" applyFill="1" applyBorder="1" applyAlignment="1">
      <alignment horizontal="right" vertical="center" wrapText="1"/>
    </xf>
    <xf numFmtId="0" fontId="35" fillId="0" borderId="23" xfId="0" applyFont="1" applyFill="1" applyBorder="1" applyAlignment="1">
      <alignment horizontal="center" vertical="top" wrapText="1"/>
    </xf>
    <xf numFmtId="170" fontId="35" fillId="0" borderId="23" xfId="0" applyNumberFormat="1" applyFont="1" applyFill="1" applyBorder="1" applyAlignment="1">
      <alignment vertical="center" wrapText="1"/>
    </xf>
    <xf numFmtId="4" fontId="35" fillId="0" borderId="23" xfId="0" applyNumberFormat="1" applyFont="1" applyFill="1" applyBorder="1" applyAlignment="1">
      <alignment vertical="center" wrapText="1"/>
    </xf>
    <xf numFmtId="0" fontId="35" fillId="0" borderId="23" xfId="97" applyFont="1" applyFill="1" applyBorder="1" applyAlignment="1">
      <alignment vertical="center" wrapText="1"/>
      <protection/>
    </xf>
    <xf numFmtId="1" fontId="35" fillId="0" borderId="23" xfId="97" applyNumberFormat="1" applyFont="1" applyFill="1" applyBorder="1" applyAlignment="1">
      <alignment horizontal="center" vertical="center" wrapText="1"/>
      <protection/>
    </xf>
    <xf numFmtId="4" fontId="35" fillId="0" borderId="23" xfId="0" applyNumberFormat="1" applyFont="1" applyFill="1" applyBorder="1" applyAlignment="1">
      <alignment horizontal="center" vertical="center" wrapText="1"/>
    </xf>
    <xf numFmtId="3" fontId="35" fillId="0" borderId="23" xfId="0" applyNumberFormat="1" applyFont="1" applyFill="1" applyBorder="1" applyAlignment="1">
      <alignment horizontal="left" vertical="center" wrapText="1"/>
    </xf>
    <xf numFmtId="49" fontId="35" fillId="0" borderId="23" xfId="0" applyNumberFormat="1"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4" fontId="35" fillId="0" borderId="23" xfId="0" applyNumberFormat="1" applyFont="1" applyFill="1" applyBorder="1" applyAlignment="1">
      <alignment horizontal="right" vertical="distributed" wrapText="1"/>
    </xf>
    <xf numFmtId="173" fontId="35" fillId="0" borderId="23" xfId="0" applyNumberFormat="1" applyFont="1" applyFill="1" applyBorder="1" applyAlignment="1">
      <alignment horizontal="right" vertical="distributed" wrapText="1"/>
    </xf>
    <xf numFmtId="4" fontId="35" fillId="0" borderId="23" xfId="0" applyNumberFormat="1" applyFont="1" applyFill="1" applyBorder="1" applyAlignment="1">
      <alignment horizontal="center" vertical="center" wrapText="1"/>
    </xf>
    <xf numFmtId="165" fontId="35" fillId="0" borderId="23" xfId="0" applyNumberFormat="1" applyFont="1" applyFill="1" applyBorder="1" applyAlignment="1">
      <alignment horizontal="right" vertical="distributed" wrapText="1"/>
    </xf>
    <xf numFmtId="165" fontId="35" fillId="0" borderId="23" xfId="0" applyNumberFormat="1" applyFont="1" applyFill="1" applyBorder="1" applyAlignment="1">
      <alignment horizontal="center" vertical="distributed" wrapText="1"/>
    </xf>
    <xf numFmtId="3" fontId="35" fillId="0" borderId="23" xfId="0" applyNumberFormat="1" applyFont="1" applyFill="1" applyBorder="1" applyAlignment="1">
      <alignment horizontal="center" vertical="center" wrapText="1"/>
    </xf>
    <xf numFmtId="173" fontId="35" fillId="0" borderId="23" xfId="0" applyNumberFormat="1" applyFont="1" applyFill="1" applyBorder="1" applyAlignment="1">
      <alignment horizontal="right" vertical="distributed" wrapText="1"/>
    </xf>
    <xf numFmtId="0" fontId="35" fillId="0" borderId="23" xfId="0" applyNumberFormat="1" applyFont="1" applyFill="1" applyBorder="1" applyAlignment="1">
      <alignment horizontal="left" vertical="center" wrapText="1"/>
    </xf>
    <xf numFmtId="4" fontId="35" fillId="0" borderId="23" xfId="0" applyNumberFormat="1" applyFont="1" applyFill="1" applyBorder="1" applyAlignment="1">
      <alignment horizontal="center" vertical="center" wrapText="1"/>
    </xf>
    <xf numFmtId="4" fontId="35" fillId="0" borderId="23" xfId="97" applyNumberFormat="1" applyFont="1" applyFill="1" applyBorder="1" applyAlignment="1">
      <alignment vertical="center" wrapText="1"/>
      <protection/>
    </xf>
    <xf numFmtId="4" fontId="35" fillId="0" borderId="23" xfId="97" applyNumberFormat="1" applyFont="1" applyFill="1" applyBorder="1" applyAlignment="1" quotePrefix="1">
      <alignment horizontal="center" vertical="center" wrapText="1"/>
      <protection/>
    </xf>
    <xf numFmtId="49" fontId="35" fillId="0" borderId="23" xfId="97" applyNumberFormat="1" applyFont="1" applyFill="1" applyBorder="1" applyAlignment="1" quotePrefix="1">
      <alignment horizontal="center" vertical="center" wrapText="1"/>
      <protection/>
    </xf>
    <xf numFmtId="49" fontId="35" fillId="0" borderId="23" xfId="97" applyNumberFormat="1" applyFont="1" applyFill="1" applyBorder="1" applyAlignment="1" quotePrefix="1">
      <alignment horizontal="left" vertical="center" wrapText="1"/>
      <protection/>
    </xf>
    <xf numFmtId="3" fontId="35" fillId="0" borderId="23" xfId="97" applyNumberFormat="1" applyFont="1" applyFill="1" applyBorder="1" applyAlignment="1">
      <alignment horizontal="center" vertical="center" wrapText="1"/>
      <protection/>
    </xf>
    <xf numFmtId="9" fontId="35" fillId="0" borderId="23" xfId="97" applyNumberFormat="1" applyFont="1" applyFill="1" applyBorder="1" applyAlignment="1">
      <alignment horizontal="center" vertical="center" wrapText="1"/>
      <protection/>
    </xf>
    <xf numFmtId="49" fontId="35" fillId="0" borderId="23" xfId="97" applyNumberFormat="1" applyFont="1" applyFill="1" applyBorder="1" applyAlignment="1">
      <alignment horizontal="center" vertical="center" wrapText="1"/>
      <protection/>
    </xf>
    <xf numFmtId="4" fontId="35" fillId="0" borderId="23" xfId="0" applyNumberFormat="1" applyFont="1" applyFill="1" applyBorder="1" applyAlignment="1" applyProtection="1">
      <alignment horizontal="right" vertical="center"/>
      <protection/>
    </xf>
    <xf numFmtId="1" fontId="35" fillId="0" borderId="23" xfId="97" applyNumberFormat="1" applyFont="1" applyFill="1" applyBorder="1" applyAlignment="1">
      <alignment horizontal="center" vertical="center" wrapText="1"/>
      <protection/>
    </xf>
    <xf numFmtId="0" fontId="35" fillId="0" borderId="23" xfId="97" applyNumberFormat="1" applyFont="1" applyFill="1" applyBorder="1" applyAlignment="1">
      <alignment horizontal="center" vertical="center" wrapText="1"/>
      <protection/>
    </xf>
    <xf numFmtId="0" fontId="35" fillId="0" borderId="23" xfId="98" applyNumberFormat="1" applyFont="1" applyFill="1" applyBorder="1" applyAlignment="1">
      <alignment horizontal="center" vertical="center" wrapText="1"/>
      <protection/>
    </xf>
    <xf numFmtId="3" fontId="35" fillId="0" borderId="23" xfId="98" applyNumberFormat="1" applyFont="1" applyFill="1" applyBorder="1" applyAlignment="1">
      <alignment horizontal="center" vertical="center" wrapText="1"/>
      <protection/>
    </xf>
    <xf numFmtId="9" fontId="35" fillId="0" borderId="23" xfId="98" applyNumberFormat="1" applyFont="1" applyFill="1" applyBorder="1" applyAlignment="1">
      <alignment horizontal="center" vertical="center" wrapText="1"/>
      <protection/>
    </xf>
    <xf numFmtId="49" fontId="35" fillId="0" borderId="23" xfId="99" applyNumberFormat="1" applyFont="1" applyFill="1" applyBorder="1" applyAlignment="1">
      <alignment horizontal="center" vertical="center" wrapText="1"/>
      <protection/>
    </xf>
    <xf numFmtId="3" fontId="35" fillId="0" borderId="23" xfId="99" applyNumberFormat="1" applyFont="1" applyFill="1" applyBorder="1" applyAlignment="1">
      <alignment horizontal="center" vertical="center" wrapText="1"/>
      <protection/>
    </xf>
    <xf numFmtId="4" fontId="35" fillId="0" borderId="23" xfId="0" applyNumberFormat="1" applyFont="1" applyFill="1" applyBorder="1" applyAlignment="1">
      <alignment horizontal="right" vertical="center" wrapText="1"/>
    </xf>
    <xf numFmtId="1" fontId="35" fillId="0" borderId="23" xfId="0" applyNumberFormat="1" applyFont="1" applyFill="1" applyBorder="1" applyAlignment="1">
      <alignment horizontal="center" vertical="distributed" wrapText="1"/>
    </xf>
    <xf numFmtId="9" fontId="35" fillId="0" borderId="23" xfId="105" applyNumberFormat="1" applyFont="1" applyFill="1" applyBorder="1" applyAlignment="1">
      <alignment horizontal="center" vertical="center" wrapText="1"/>
    </xf>
    <xf numFmtId="4" fontId="35" fillId="0" borderId="23" xfId="97" applyNumberFormat="1" applyFont="1" applyFill="1" applyBorder="1" applyAlignment="1">
      <alignment horizontal="right" vertical="center" wrapText="1"/>
      <protection/>
    </xf>
    <xf numFmtId="176" fontId="35" fillId="0" borderId="23" xfId="97" applyNumberFormat="1" applyFont="1" applyFill="1" applyBorder="1" applyAlignment="1">
      <alignment horizontal="center" vertical="center" wrapText="1"/>
      <protection/>
    </xf>
    <xf numFmtId="4" fontId="35" fillId="0" borderId="23" xfId="0" applyNumberFormat="1" applyFont="1" applyFill="1" applyBorder="1" applyAlignment="1">
      <alignment horizontal="left" vertical="center" wrapText="1"/>
    </xf>
    <xf numFmtId="4" fontId="35" fillId="0" borderId="23" xfId="96" applyNumberFormat="1" applyFont="1" applyFill="1" applyBorder="1" applyAlignment="1">
      <alignment horizontal="right" vertical="center" wrapText="1"/>
      <protection/>
    </xf>
    <xf numFmtId="4" fontId="35" fillId="0" borderId="23" xfId="97" applyNumberFormat="1" applyFont="1" applyFill="1" applyBorder="1" applyAlignment="1">
      <alignment horizontal="left" vertical="center" wrapText="1"/>
      <protection/>
    </xf>
    <xf numFmtId="4" fontId="35" fillId="0" borderId="23" xfId="97" applyNumberFormat="1" applyFont="1" applyFill="1" applyBorder="1" applyAlignment="1">
      <alignment horizontal="center" vertical="center" wrapText="1"/>
      <protection/>
    </xf>
    <xf numFmtId="0" fontId="35" fillId="0" borderId="23" xfId="97" applyFont="1" applyFill="1" applyBorder="1" applyAlignment="1">
      <alignment vertical="center" wrapText="1"/>
      <protection/>
    </xf>
    <xf numFmtId="170" fontId="35" fillId="0" borderId="23" xfId="0" applyNumberFormat="1" applyFont="1" applyFill="1" applyBorder="1" applyAlignment="1">
      <alignment horizontal="center" vertical="center" wrapText="1"/>
    </xf>
    <xf numFmtId="175" fontId="35" fillId="0" borderId="23" xfId="0" applyNumberFormat="1" applyFont="1" applyFill="1" applyBorder="1" applyAlignment="1">
      <alignment horizontal="left" vertical="center" wrapText="1"/>
    </xf>
    <xf numFmtId="4" fontId="35" fillId="0" borderId="23" xfId="97" applyNumberFormat="1" applyFont="1" applyFill="1" applyBorder="1" applyAlignment="1">
      <alignment horizontal="center" vertical="top" wrapText="1"/>
      <protection/>
    </xf>
    <xf numFmtId="4" fontId="35" fillId="0" borderId="23" xfId="97" applyNumberFormat="1" applyFont="1" applyFill="1" applyBorder="1" applyAlignment="1">
      <alignment horizontal="center" vertical="center" wrapText="1"/>
      <protection/>
    </xf>
    <xf numFmtId="3" fontId="35" fillId="0" borderId="23" xfId="97" applyNumberFormat="1" applyFont="1" applyFill="1" applyBorder="1" applyAlignment="1">
      <alignment horizontal="center" vertical="center" wrapText="1"/>
      <protection/>
    </xf>
    <xf numFmtId="0" fontId="35" fillId="0" borderId="23" xfId="97" applyFont="1" applyFill="1" applyBorder="1" applyAlignment="1">
      <alignment horizontal="center" vertical="center" wrapText="1"/>
      <protection/>
    </xf>
    <xf numFmtId="3" fontId="35" fillId="0" borderId="23" xfId="97" applyNumberFormat="1" applyFont="1" applyFill="1" applyBorder="1" applyAlignment="1">
      <alignment horizontal="left" vertical="center" wrapText="1"/>
      <protection/>
    </xf>
    <xf numFmtId="1" fontId="35" fillId="0" borderId="23" xfId="0" applyNumberFormat="1" applyFont="1" applyFill="1" applyBorder="1" applyAlignment="1">
      <alignment horizontal="center" vertical="center" wrapText="1"/>
    </xf>
    <xf numFmtId="170" fontId="69" fillId="0" borderId="23" xfId="0" applyNumberFormat="1" applyFont="1" applyFill="1" applyBorder="1" applyAlignment="1">
      <alignment horizontal="center" vertical="center" wrapText="1"/>
    </xf>
    <xf numFmtId="4" fontId="69" fillId="0" borderId="23" xfId="0" applyNumberFormat="1" applyFont="1" applyFill="1" applyBorder="1" applyAlignment="1">
      <alignment vertical="center" wrapText="1"/>
    </xf>
    <xf numFmtId="3" fontId="69" fillId="0" borderId="23" xfId="0" applyNumberFormat="1" applyFont="1" applyFill="1" applyBorder="1" applyAlignment="1">
      <alignment horizontal="center" vertical="center" wrapText="1"/>
    </xf>
    <xf numFmtId="3" fontId="69" fillId="0" borderId="23" xfId="0" applyNumberFormat="1" applyFont="1" applyFill="1" applyBorder="1" applyAlignment="1">
      <alignment horizontal="left" vertical="center" wrapText="1"/>
    </xf>
    <xf numFmtId="3" fontId="35" fillId="0" borderId="23" xfId="0" applyNumberFormat="1" applyFont="1" applyFill="1" applyBorder="1" applyAlignment="1">
      <alignment horizontal="left" vertical="center" wrapText="1"/>
    </xf>
    <xf numFmtId="3" fontId="69" fillId="0" borderId="23" xfId="0" applyNumberFormat="1" applyFont="1" applyFill="1" applyBorder="1" applyAlignment="1">
      <alignment horizontal="center" wrapText="1"/>
    </xf>
    <xf numFmtId="4" fontId="69" fillId="0" borderId="23" xfId="0" applyNumberFormat="1" applyFont="1" applyFill="1" applyBorder="1" applyAlignment="1">
      <alignment horizontal="right" vertical="center" wrapText="1"/>
    </xf>
    <xf numFmtId="4" fontId="69" fillId="0" borderId="23" xfId="97" applyNumberFormat="1" applyFont="1" applyFill="1" applyBorder="1" applyAlignment="1">
      <alignment vertical="center" wrapText="1"/>
      <protection/>
    </xf>
    <xf numFmtId="0" fontId="69" fillId="0" borderId="23" xfId="97" applyFont="1" applyFill="1" applyBorder="1" applyAlignment="1">
      <alignment vertical="center" wrapText="1"/>
      <protection/>
    </xf>
    <xf numFmtId="3" fontId="69" fillId="0" borderId="23" xfId="97" applyNumberFormat="1" applyFont="1" applyFill="1" applyBorder="1" applyAlignment="1">
      <alignment horizontal="left" vertical="center" wrapText="1"/>
      <protection/>
    </xf>
    <xf numFmtId="3" fontId="69" fillId="0" borderId="23" xfId="97" applyNumberFormat="1" applyFont="1" applyFill="1" applyBorder="1" applyAlignment="1">
      <alignment horizontal="center" vertical="center" wrapText="1"/>
      <protection/>
    </xf>
    <xf numFmtId="0" fontId="49" fillId="0" borderId="23" xfId="0" applyFont="1" applyFill="1" applyBorder="1" applyAlignment="1">
      <alignment vertical="center" wrapText="1"/>
    </xf>
    <xf numFmtId="170" fontId="69" fillId="0" borderId="23" xfId="0" applyNumberFormat="1" applyFont="1" applyFill="1" applyBorder="1" applyAlignment="1">
      <alignment horizontal="center" vertical="center" wrapText="1"/>
    </xf>
    <xf numFmtId="4" fontId="69" fillId="0" borderId="23" xfId="0" applyNumberFormat="1" applyFont="1" applyFill="1" applyBorder="1" applyAlignment="1">
      <alignment vertical="center" wrapText="1"/>
    </xf>
    <xf numFmtId="3" fontId="69" fillId="0" borderId="23" xfId="0" applyNumberFormat="1" applyFont="1" applyFill="1" applyBorder="1" applyAlignment="1">
      <alignment horizontal="left" vertical="center" wrapText="1"/>
    </xf>
    <xf numFmtId="4" fontId="35" fillId="0" borderId="23" xfId="0" applyNumberFormat="1" applyFont="1" applyFill="1" applyBorder="1" applyAlignment="1">
      <alignment vertical="center"/>
    </xf>
    <xf numFmtId="0" fontId="35" fillId="0" borderId="23" xfId="0" applyFont="1" applyFill="1" applyBorder="1" applyAlignment="1">
      <alignment horizontal="center" vertical="center"/>
    </xf>
    <xf numFmtId="49" fontId="35" fillId="0" borderId="23" xfId="97" applyNumberFormat="1" applyFont="1" applyFill="1" applyBorder="1" applyAlignment="1">
      <alignment horizontal="left" vertical="center" wrapText="1"/>
      <protection/>
    </xf>
    <xf numFmtId="10" fontId="35" fillId="0" borderId="23" xfId="0" applyNumberFormat="1" applyFont="1" applyFill="1" applyBorder="1" applyAlignment="1">
      <alignment horizontal="center" vertical="center" wrapText="1"/>
    </xf>
    <xf numFmtId="1" fontId="35" fillId="0" borderId="23" xfId="98" applyNumberFormat="1" applyFont="1" applyFill="1" applyBorder="1" applyAlignment="1">
      <alignment horizontal="left" vertical="center" wrapText="1"/>
      <protection/>
    </xf>
    <xf numFmtId="0" fontId="35" fillId="0" borderId="23" xfId="98" applyFont="1" applyFill="1" applyBorder="1" applyAlignment="1">
      <alignment horizontal="center" vertical="center" wrapText="1"/>
      <protection/>
    </xf>
    <xf numFmtId="49" fontId="35" fillId="0" borderId="23" xfId="98" applyNumberFormat="1" applyFont="1" applyFill="1" applyBorder="1" applyAlignment="1">
      <alignment horizontal="left" vertical="center" wrapText="1"/>
      <protection/>
    </xf>
    <xf numFmtId="49" fontId="35" fillId="0" borderId="23" xfId="98" applyNumberFormat="1" applyFont="1" applyFill="1" applyBorder="1" applyAlignment="1">
      <alignment horizontal="center" vertical="center" wrapText="1"/>
      <protection/>
    </xf>
    <xf numFmtId="0" fontId="0" fillId="0" borderId="23" xfId="0" applyFont="1" applyFill="1" applyBorder="1" applyAlignment="1">
      <alignment horizontal="center" vertical="center" wrapText="1"/>
    </xf>
    <xf numFmtId="49" fontId="35" fillId="0" borderId="23" xfId="0" applyNumberFormat="1" applyFont="1" applyFill="1" applyBorder="1" applyAlignment="1">
      <alignment horizontal="left" vertical="center" wrapText="1"/>
    </xf>
    <xf numFmtId="0" fontId="35" fillId="0" borderId="23" xfId="0" applyFont="1" applyFill="1" applyBorder="1" applyAlignment="1">
      <alignment horizontal="center" vertical="top" wrapText="1"/>
    </xf>
    <xf numFmtId="0" fontId="35" fillId="0" borderId="26" xfId="0" applyFont="1" applyFill="1" applyBorder="1" applyAlignment="1">
      <alignment vertical="top" wrapText="1"/>
    </xf>
    <xf numFmtId="0" fontId="0" fillId="0" borderId="32" xfId="0" applyFill="1" applyBorder="1" applyAlignment="1">
      <alignment vertical="top" wrapText="1"/>
    </xf>
    <xf numFmtId="0" fontId="35" fillId="0" borderId="23" xfId="0" applyFont="1" applyFill="1" applyBorder="1" applyAlignment="1">
      <alignment vertical="top" wrapText="1"/>
    </xf>
    <xf numFmtId="0" fontId="0" fillId="0" borderId="23" xfId="0" applyBorder="1" applyAlignment="1">
      <alignment vertical="top" wrapText="1"/>
    </xf>
    <xf numFmtId="0" fontId="0" fillId="0" borderId="23" xfId="0" applyFill="1" applyBorder="1" applyAlignment="1">
      <alignment vertical="top" wrapText="1"/>
    </xf>
    <xf numFmtId="4" fontId="35" fillId="0" borderId="23" xfId="97" applyNumberFormat="1" applyFont="1" applyFill="1" applyBorder="1" applyAlignment="1">
      <alignment horizontal="right" vertical="center" wrapText="1"/>
      <protection/>
    </xf>
    <xf numFmtId="4" fontId="35" fillId="0" borderId="23" xfId="0" applyNumberFormat="1" applyFont="1" applyFill="1" applyBorder="1" applyAlignment="1">
      <alignment vertical="center" wrapText="1"/>
    </xf>
    <xf numFmtId="49" fontId="35" fillId="0" borderId="23" xfId="98" applyNumberFormat="1" applyFont="1" applyFill="1" applyBorder="1" applyAlignment="1">
      <alignment horizontal="center" vertical="center" wrapText="1"/>
      <protection/>
    </xf>
    <xf numFmtId="0" fontId="35" fillId="0" borderId="23" xfId="97" applyFont="1" applyFill="1" applyBorder="1" applyAlignment="1">
      <alignment horizontal="left" vertical="center" wrapText="1"/>
      <protection/>
    </xf>
    <xf numFmtId="0" fontId="40" fillId="0" borderId="33"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35" fillId="0" borderId="23" xfId="0" applyFont="1" applyFill="1" applyBorder="1" applyAlignment="1">
      <alignment horizontal="left" vertical="top" wrapText="1"/>
    </xf>
    <xf numFmtId="4" fontId="35" fillId="0" borderId="23" xfId="0" applyNumberFormat="1" applyFont="1" applyFill="1" applyBorder="1" applyAlignment="1">
      <alignment horizontal="right" vertical="center" wrapText="1"/>
    </xf>
    <xf numFmtId="0" fontId="0" fillId="0" borderId="23" xfId="0" applyFill="1" applyBorder="1" applyAlignment="1">
      <alignment vertical="top"/>
    </xf>
    <xf numFmtId="0" fontId="0" fillId="0" borderId="23" xfId="0" applyFill="1" applyBorder="1" applyAlignment="1">
      <alignment horizontal="right" vertical="center" wrapText="1"/>
    </xf>
    <xf numFmtId="0" fontId="35" fillId="0" borderId="26" xfId="0" applyFont="1" applyFill="1" applyBorder="1" applyAlignment="1">
      <alignment horizontal="left" vertical="top" wrapText="1"/>
    </xf>
    <xf numFmtId="0" fontId="35" fillId="0" borderId="30" xfId="0" applyFont="1" applyFill="1" applyBorder="1" applyAlignment="1">
      <alignment horizontal="left" vertical="top" wrapText="1"/>
    </xf>
    <xf numFmtId="170" fontId="35" fillId="0" borderId="23" xfId="0" applyNumberFormat="1" applyFont="1" applyFill="1" applyBorder="1" applyAlignment="1">
      <alignment horizontal="left" vertical="center" wrapText="1"/>
    </xf>
    <xf numFmtId="170" fontId="35" fillId="0" borderId="23" xfId="97" applyNumberFormat="1" applyFont="1" applyFill="1" applyBorder="1" applyAlignment="1">
      <alignment horizontal="center" vertical="center" wrapText="1"/>
      <protection/>
    </xf>
    <xf numFmtId="0" fontId="35" fillId="0" borderId="23" xfId="0" applyFont="1" applyFill="1" applyBorder="1" applyAlignment="1">
      <alignment vertical="center" wrapText="1"/>
    </xf>
    <xf numFmtId="4" fontId="35" fillId="0" borderId="23" xfId="96" applyNumberFormat="1" applyFont="1" applyFill="1" applyBorder="1" applyAlignment="1">
      <alignment horizontal="right" vertical="center" wrapText="1"/>
      <protection/>
    </xf>
    <xf numFmtId="4" fontId="0" fillId="0" borderId="23" xfId="0" applyNumberFormat="1" applyFont="1" applyFill="1" applyBorder="1" applyAlignment="1">
      <alignment horizontal="right" vertical="center" wrapText="1"/>
    </xf>
    <xf numFmtId="4" fontId="35" fillId="0" borderId="23" xfId="0" applyNumberFormat="1" applyFont="1" applyFill="1" applyBorder="1" applyAlignment="1">
      <alignment vertical="center" wrapText="1"/>
    </xf>
    <xf numFmtId="0" fontId="0" fillId="0" borderId="23" xfId="0" applyFill="1" applyBorder="1" applyAlignment="1">
      <alignment vertical="center" wrapText="1"/>
    </xf>
    <xf numFmtId="170" fontId="35" fillId="0" borderId="23"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69" fillId="0" borderId="23" xfId="0" applyFont="1" applyFill="1" applyBorder="1" applyAlignment="1">
      <alignment vertical="top" wrapText="1"/>
    </xf>
    <xf numFmtId="0" fontId="40" fillId="0" borderId="34"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0" fillId="0" borderId="30" xfId="0" applyBorder="1" applyAlignment="1">
      <alignment vertical="top" wrapText="1"/>
    </xf>
    <xf numFmtId="0" fontId="0" fillId="0" borderId="32" xfId="0" applyBorder="1" applyAlignment="1">
      <alignment vertical="top" wrapText="1"/>
    </xf>
    <xf numFmtId="0" fontId="40" fillId="0" borderId="35" xfId="0" applyFont="1" applyFill="1" applyBorder="1" applyAlignment="1">
      <alignment horizontal="center" vertical="top" textRotation="90" wrapText="1"/>
    </xf>
    <xf numFmtId="0" fontId="0" fillId="0" borderId="35" xfId="0" applyFont="1" applyFill="1" applyBorder="1" applyAlignment="1">
      <alignment horizontal="center" vertical="top" textRotation="90" wrapText="1"/>
    </xf>
    <xf numFmtId="0" fontId="40" fillId="0" borderId="35" xfId="0" applyFont="1" applyFill="1" applyBorder="1" applyAlignment="1">
      <alignment horizontal="center" vertical="top" textRotation="90" wrapText="1"/>
    </xf>
    <xf numFmtId="0" fontId="40" fillId="0" borderId="36" xfId="0" applyFont="1" applyFill="1" applyBorder="1" applyAlignment="1">
      <alignment horizontal="center" vertical="top" textRotation="90" wrapText="1"/>
    </xf>
    <xf numFmtId="0" fontId="40" fillId="0" borderId="37" xfId="0" applyFont="1" applyFill="1" applyBorder="1" applyAlignment="1">
      <alignment horizontal="center" vertical="top" textRotation="90" wrapText="1"/>
    </xf>
    <xf numFmtId="0" fontId="35" fillId="0" borderId="30" xfId="0" applyFont="1" applyFill="1" applyBorder="1" applyAlignment="1">
      <alignment vertical="top" wrapText="1"/>
    </xf>
    <xf numFmtId="0" fontId="35" fillId="0" borderId="28" xfId="0" applyFont="1" applyBorder="1" applyAlignment="1">
      <alignment horizontal="right" vertical="center" wrapText="1"/>
    </xf>
    <xf numFmtId="0" fontId="0" fillId="0" borderId="28" xfId="0" applyBorder="1" applyAlignment="1">
      <alignment horizontal="right" vertical="center" wrapText="1"/>
    </xf>
    <xf numFmtId="0" fontId="46" fillId="0" borderId="28" xfId="0" applyFont="1" applyBorder="1" applyAlignment="1">
      <alignment vertical="center" wrapText="1"/>
    </xf>
    <xf numFmtId="0" fontId="47" fillId="0" borderId="28" xfId="0" applyFont="1" applyBorder="1" applyAlignment="1">
      <alignment vertical="center" wrapText="1"/>
    </xf>
    <xf numFmtId="0" fontId="35" fillId="0" borderId="23" xfId="0" applyFont="1" applyFill="1" applyBorder="1" applyAlignment="1">
      <alignment vertical="top" wrapText="1"/>
    </xf>
    <xf numFmtId="0" fontId="35" fillId="0" borderId="23" xfId="0" applyFont="1" applyFill="1" applyBorder="1" applyAlignment="1">
      <alignment vertical="center" wrapText="1"/>
    </xf>
    <xf numFmtId="0" fontId="0" fillId="0" borderId="23" xfId="0" applyFont="1" applyFill="1" applyBorder="1" applyAlignment="1">
      <alignment horizontal="left" vertical="top" wrapText="1"/>
    </xf>
    <xf numFmtId="0" fontId="35" fillId="0" borderId="23" xfId="0" applyFont="1" applyFill="1" applyBorder="1" applyAlignment="1">
      <alignment horizontal="left" vertical="top" wrapText="1"/>
    </xf>
    <xf numFmtId="0" fontId="19" fillId="0" borderId="38" xfId="0" applyFont="1" applyFill="1" applyBorder="1" applyAlignment="1">
      <alignment vertical="center"/>
    </xf>
    <xf numFmtId="0" fontId="0" fillId="0" borderId="39" xfId="0" applyFont="1" applyFill="1" applyBorder="1" applyAlignment="1">
      <alignment/>
    </xf>
    <xf numFmtId="0" fontId="38" fillId="53" borderId="40" xfId="0" applyFont="1" applyFill="1" applyBorder="1" applyAlignment="1">
      <alignment horizontal="center" vertical="center" wrapText="1"/>
    </xf>
    <xf numFmtId="0" fontId="39" fillId="53" borderId="35" xfId="0" applyFont="1" applyFill="1" applyBorder="1" applyAlignment="1">
      <alignment horizontal="center" vertical="center" wrapText="1"/>
    </xf>
    <xf numFmtId="0" fontId="36" fillId="53" borderId="41" xfId="0" applyFont="1" applyFill="1" applyBorder="1" applyAlignment="1">
      <alignment horizontal="center" vertical="center" wrapText="1"/>
    </xf>
    <xf numFmtId="0" fontId="36" fillId="53" borderId="23" xfId="0" applyFont="1" applyFill="1" applyBorder="1" applyAlignment="1">
      <alignment horizontal="center" vertical="center" wrapText="1"/>
    </xf>
    <xf numFmtId="0" fontId="35" fillId="65" borderId="23" xfId="0" applyFont="1" applyFill="1" applyBorder="1" applyAlignment="1">
      <alignment vertical="top" wrapText="1"/>
    </xf>
    <xf numFmtId="0" fontId="35" fillId="0" borderId="26" xfId="0" applyFont="1" applyFill="1" applyBorder="1" applyAlignment="1">
      <alignment horizontal="center" vertical="top" wrapText="1"/>
    </xf>
    <xf numFmtId="0" fontId="35" fillId="0" borderId="30" xfId="0" applyFont="1" applyFill="1" applyBorder="1" applyAlignment="1">
      <alignment horizontal="center" vertical="top" wrapText="1"/>
    </xf>
    <xf numFmtId="0" fontId="35" fillId="65" borderId="26" xfId="0" applyFont="1" applyFill="1" applyBorder="1" applyAlignment="1">
      <alignment vertical="top" wrapText="1"/>
    </xf>
    <xf numFmtId="0" fontId="35" fillId="0" borderId="30" xfId="0" applyFont="1" applyBorder="1" applyAlignment="1">
      <alignment vertical="top" wrapText="1"/>
    </xf>
    <xf numFmtId="0" fontId="35" fillId="0" borderId="32" xfId="0" applyFont="1" applyBorder="1" applyAlignment="1">
      <alignment vertical="top" wrapText="1"/>
    </xf>
    <xf numFmtId="49" fontId="35" fillId="65" borderId="26" xfId="0" applyNumberFormat="1" applyFont="1" applyFill="1" applyBorder="1" applyAlignment="1">
      <alignment vertical="top" wrapText="1"/>
    </xf>
    <xf numFmtId="0" fontId="0" fillId="0" borderId="32" xfId="0" applyBorder="1" applyAlignment="1">
      <alignment horizontal="left" vertical="top" wrapText="1"/>
    </xf>
    <xf numFmtId="0" fontId="35" fillId="0" borderId="32" xfId="0" applyFont="1" applyFill="1" applyBorder="1" applyAlignment="1">
      <alignment vertical="top" wrapText="1"/>
    </xf>
    <xf numFmtId="0" fontId="0" fillId="0" borderId="30" xfId="0" applyFill="1" applyBorder="1" applyAlignment="1">
      <alignment vertical="top" wrapText="1"/>
    </xf>
    <xf numFmtId="0" fontId="35" fillId="0" borderId="35" xfId="0" applyFont="1" applyFill="1" applyBorder="1" applyAlignment="1">
      <alignment wrapText="1"/>
    </xf>
    <xf numFmtId="0" fontId="35" fillId="0" borderId="25" xfId="0" applyFont="1" applyFill="1" applyBorder="1" applyAlignment="1">
      <alignment vertical="center" wrapText="1"/>
    </xf>
    <xf numFmtId="0" fontId="0" fillId="0" borderId="25" xfId="0" applyFill="1" applyBorder="1" applyAlignment="1">
      <alignment vertical="center" wrapText="1"/>
    </xf>
    <xf numFmtId="170" fontId="0" fillId="0" borderId="23" xfId="0" applyNumberFormat="1" applyFill="1" applyBorder="1" applyAlignment="1">
      <alignment horizontal="center" vertical="center" wrapText="1"/>
    </xf>
    <xf numFmtId="4" fontId="35" fillId="0" borderId="23" xfId="98" applyNumberFormat="1" applyFont="1" applyFill="1" applyBorder="1" applyAlignment="1">
      <alignment horizontal="right" vertical="center" wrapText="1"/>
      <protection/>
    </xf>
    <xf numFmtId="0" fontId="36" fillId="53" borderId="41" xfId="0" applyFont="1" applyFill="1" applyBorder="1" applyAlignment="1">
      <alignment vertical="center" wrapText="1"/>
    </xf>
    <xf numFmtId="0" fontId="36" fillId="53" borderId="23" xfId="0" applyFont="1" applyFill="1" applyBorder="1" applyAlignment="1">
      <alignment vertical="center" wrapText="1"/>
    </xf>
    <xf numFmtId="0" fontId="69" fillId="0" borderId="23" xfId="0" applyFont="1" applyFill="1" applyBorder="1" applyAlignment="1">
      <alignment vertical="center" wrapText="1"/>
    </xf>
    <xf numFmtId="0" fontId="69" fillId="0" borderId="23"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3" xfId="0" applyFont="1" applyFill="1" applyBorder="1" applyAlignment="1">
      <alignment vertical="top" wrapText="1"/>
    </xf>
    <xf numFmtId="0" fontId="35" fillId="0" borderId="27" xfId="0" applyFont="1" applyFill="1" applyBorder="1" applyAlignment="1">
      <alignment horizontal="center" vertical="center" wrapText="1"/>
    </xf>
    <xf numFmtId="0" fontId="69" fillId="0" borderId="23" xfId="97" applyFont="1" applyFill="1" applyBorder="1" applyAlignment="1">
      <alignment vertical="center" wrapText="1"/>
      <protection/>
    </xf>
    <xf numFmtId="3" fontId="69" fillId="0" borderId="23" xfId="0" applyNumberFormat="1" applyFont="1" applyFill="1" applyBorder="1" applyAlignment="1">
      <alignment horizontal="center" vertical="center" wrapText="1"/>
    </xf>
    <xf numFmtId="0" fontId="35" fillId="0" borderId="23" xfId="0" applyFont="1" applyFill="1" applyBorder="1" applyAlignment="1">
      <alignment horizontal="left" vertical="center" wrapText="1"/>
    </xf>
    <xf numFmtId="4" fontId="0" fillId="0" borderId="23" xfId="0" applyNumberFormat="1" applyFill="1" applyBorder="1" applyAlignment="1">
      <alignment horizontal="right" vertical="center" wrapText="1"/>
    </xf>
    <xf numFmtId="0" fontId="36" fillId="53" borderId="42" xfId="0" applyFont="1" applyFill="1" applyBorder="1" applyAlignment="1">
      <alignment horizontal="center" vertical="center" wrapText="1"/>
    </xf>
    <xf numFmtId="0" fontId="0" fillId="0" borderId="32" xfId="0" applyBorder="1" applyAlignment="1">
      <alignment horizontal="center" vertical="center" wrapText="1"/>
    </xf>
  </cellXfs>
  <cellStyles count="1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KeyStyle" xfId="91"/>
    <cellStyle name="Linked Cell" xfId="92"/>
    <cellStyle name="Linked Cell 2" xfId="93"/>
    <cellStyle name="Neutral" xfId="94"/>
    <cellStyle name="Neutral 2" xfId="95"/>
    <cellStyle name="Normal 2" xfId="96"/>
    <cellStyle name="Normal 2 2" xfId="97"/>
    <cellStyle name="Normal 3" xfId="98"/>
    <cellStyle name="Normalno 2" xfId="99"/>
    <cellStyle name="Note" xfId="100"/>
    <cellStyle name="Note 2" xfId="101"/>
    <cellStyle name="Note 2 2" xfId="102"/>
    <cellStyle name="Output" xfId="103"/>
    <cellStyle name="Output 2" xfId="104"/>
    <cellStyle name="Percent" xfId="105"/>
    <cellStyle name="Percent 2" xfId="106"/>
    <cellStyle name="Percent 2 2" xfId="107"/>
    <cellStyle name="SAPBEXaggData" xfId="108"/>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 2" xfId="129"/>
    <cellStyle name="SAPBEXHLevel0 2 2" xfId="130"/>
    <cellStyle name="SAPBEXHLevel0_CGG knjiga" xfId="131"/>
    <cellStyle name="SAPBEXHLevel0X" xfId="132"/>
    <cellStyle name="SAPBEXHLevel1" xfId="133"/>
    <cellStyle name="SAPBEXHLevel1 2" xfId="134"/>
    <cellStyle name="SAPBEXHLevel1 2 2" xfId="135"/>
    <cellStyle name="SAPBEXHLevel1_CGG knjiga" xfId="136"/>
    <cellStyle name="SAPBEXHLevel1X" xfId="137"/>
    <cellStyle name="SAPBEXHLevel1X 2" xfId="138"/>
    <cellStyle name="SAPBEXHLevel2" xfId="139"/>
    <cellStyle name="SAPBEXHLevel2 2" xfId="140"/>
    <cellStyle name="SAPBEXHLevel2 2 2" xfId="141"/>
    <cellStyle name="SAPBEXHLevel2 3" xfId="142"/>
    <cellStyle name="SAPBEXHLevel2_LG i DP rashodi 2013-2015"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Emph" xfId="153"/>
    <cellStyle name="SAPBEXresItem" xfId="154"/>
    <cellStyle name="SAPBEXresItemX" xfId="155"/>
    <cellStyle name="SAPBEXstdData" xfId="156"/>
    <cellStyle name="SAPBEXstdDataEmph" xfId="157"/>
    <cellStyle name="SAPBEXstdItem" xfId="158"/>
    <cellStyle name="SAPBEXstdItemX" xfId="159"/>
    <cellStyle name="SAPBEXtitle" xfId="160"/>
    <cellStyle name="SAPBEXundefined" xfId="161"/>
    <cellStyle name="SEM-BPS-data" xfId="162"/>
    <cellStyle name="SEM-BPS-head" xfId="163"/>
    <cellStyle name="SEM-BPS-headdata" xfId="164"/>
    <cellStyle name="SEM-BPS-headkey" xfId="165"/>
    <cellStyle name="SEM-BPS-input-on" xfId="166"/>
    <cellStyle name="SEM-BPS-key" xfId="167"/>
    <cellStyle name="SEM-BPS-sub1" xfId="168"/>
    <cellStyle name="SEM-BPS-sub2" xfId="169"/>
    <cellStyle name="SEM-BPS-total" xfId="170"/>
    <cellStyle name="Title" xfId="171"/>
    <cellStyle name="Title 2" xfId="172"/>
    <cellStyle name="Total" xfId="173"/>
    <cellStyle name="Total 2" xfId="174"/>
    <cellStyle name="Warning Text" xfId="175"/>
    <cellStyle name="Warning Text 2" xfId="176"/>
    <cellStyle name="ZYPLAN0507" xfId="177"/>
    <cellStyle name="zyRazdjel"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4"/>
  <sheetViews>
    <sheetView tabSelected="1" zoomScale="77" zoomScaleNormal="77" zoomScaleSheetLayoutView="110" workbookViewId="0" topLeftCell="A1">
      <pane xSplit="2" ySplit="3" topLeftCell="C283" activePane="bottomRight" state="frozen"/>
      <selection pane="topLeft" activeCell="A1" sqref="A1"/>
      <selection pane="topRight" activeCell="C1" sqref="C1"/>
      <selection pane="bottomLeft" activeCell="A4" sqref="A4"/>
      <selection pane="bottomRight" activeCell="K284" sqref="K284"/>
    </sheetView>
  </sheetViews>
  <sheetFormatPr defaultColWidth="9.140625" defaultRowHeight="12.75"/>
  <cols>
    <col min="1" max="1" width="6.00390625" style="24" customWidth="1"/>
    <col min="2" max="2" width="11.28125" style="8" customWidth="1"/>
    <col min="3" max="3" width="12.8515625" style="8" customWidth="1"/>
    <col min="4" max="4" width="13.28125" style="75" customWidth="1"/>
    <col min="5" max="5" width="20.421875" style="11" customWidth="1"/>
    <col min="6" max="6" width="5.00390625" style="12" customWidth="1"/>
    <col min="7" max="8" width="16.7109375" style="2" customWidth="1"/>
    <col min="9" max="9" width="27.7109375" style="11" customWidth="1"/>
    <col min="10" max="10" width="34.8515625" style="63" customWidth="1"/>
    <col min="11" max="11" width="34.8515625" style="64" customWidth="1"/>
    <col min="12" max="12" width="18.140625" style="6" customWidth="1"/>
    <col min="13" max="16384" width="9.140625" style="6" customWidth="1"/>
  </cols>
  <sheetData>
    <row r="1" spans="1:11" s="28" customFormat="1" ht="19.5" customHeight="1">
      <c r="A1" s="217" t="s">
        <v>914</v>
      </c>
      <c r="B1" s="218"/>
      <c r="C1" s="218"/>
      <c r="D1" s="218"/>
      <c r="E1" s="218"/>
      <c r="F1" s="218"/>
      <c r="G1" s="218"/>
      <c r="H1" s="218"/>
      <c r="I1" s="218"/>
      <c r="J1" s="218"/>
      <c r="K1" s="218"/>
    </row>
    <row r="2" spans="1:11" ht="18.75" customHeight="1">
      <c r="A2" s="219" t="s">
        <v>20</v>
      </c>
      <c r="B2" s="221" t="s">
        <v>21</v>
      </c>
      <c r="C2" s="221" t="s">
        <v>16</v>
      </c>
      <c r="D2" s="238" t="s">
        <v>17</v>
      </c>
      <c r="E2" s="221" t="s">
        <v>18</v>
      </c>
      <c r="F2" s="221" t="s">
        <v>15</v>
      </c>
      <c r="G2" s="249" t="s">
        <v>915</v>
      </c>
      <c r="H2" s="249" t="s">
        <v>916</v>
      </c>
      <c r="I2" s="221" t="s">
        <v>19</v>
      </c>
      <c r="J2" s="249" t="s">
        <v>915</v>
      </c>
      <c r="K2" s="249" t="s">
        <v>916</v>
      </c>
    </row>
    <row r="3" spans="1:11" ht="15" customHeight="1">
      <c r="A3" s="220"/>
      <c r="B3" s="222"/>
      <c r="C3" s="222"/>
      <c r="D3" s="239"/>
      <c r="E3" s="222"/>
      <c r="F3" s="222"/>
      <c r="G3" s="250"/>
      <c r="H3" s="250"/>
      <c r="I3" s="222"/>
      <c r="J3" s="250"/>
      <c r="K3" s="250"/>
    </row>
    <row r="4" spans="1:12" s="15" customFormat="1" ht="60.75" customHeight="1">
      <c r="A4" s="203" t="s">
        <v>91</v>
      </c>
      <c r="B4" s="183" t="s">
        <v>22</v>
      </c>
      <c r="C4" s="20" t="s">
        <v>35</v>
      </c>
      <c r="D4" s="22" t="s">
        <v>130</v>
      </c>
      <c r="E4" s="29" t="s">
        <v>134</v>
      </c>
      <c r="F4" s="78">
        <v>401</v>
      </c>
      <c r="G4" s="79">
        <v>190000</v>
      </c>
      <c r="H4" s="79">
        <v>125241.5</v>
      </c>
      <c r="I4" s="29" t="s">
        <v>330</v>
      </c>
      <c r="J4" s="80" t="s">
        <v>131</v>
      </c>
      <c r="K4" s="80" t="s">
        <v>984</v>
      </c>
      <c r="L4" s="35"/>
    </row>
    <row r="5" spans="1:11" ht="45.75" customHeight="1">
      <c r="A5" s="203"/>
      <c r="B5" s="183"/>
      <c r="C5" s="183" t="s">
        <v>36</v>
      </c>
      <c r="D5" s="174" t="s">
        <v>235</v>
      </c>
      <c r="E5" s="19" t="s">
        <v>587</v>
      </c>
      <c r="F5" s="81">
        <v>1301</v>
      </c>
      <c r="G5" s="82">
        <v>7070600</v>
      </c>
      <c r="H5" s="82">
        <v>7284912.79</v>
      </c>
      <c r="I5" s="21" t="s">
        <v>1066</v>
      </c>
      <c r="J5" s="83">
        <v>50</v>
      </c>
      <c r="K5" s="83">
        <v>70</v>
      </c>
    </row>
    <row r="6" spans="1:11" ht="39" customHeight="1">
      <c r="A6" s="203"/>
      <c r="B6" s="183"/>
      <c r="C6" s="183"/>
      <c r="D6" s="175"/>
      <c r="E6" s="19" t="s">
        <v>588</v>
      </c>
      <c r="F6" s="81">
        <v>1301</v>
      </c>
      <c r="G6" s="79">
        <v>21227000</v>
      </c>
      <c r="H6" s="79">
        <v>21677698.08</v>
      </c>
      <c r="I6" s="21" t="s">
        <v>236</v>
      </c>
      <c r="J6" s="83" t="s">
        <v>237</v>
      </c>
      <c r="K6" s="83" t="s">
        <v>237</v>
      </c>
    </row>
    <row r="7" spans="1:12" ht="35.25" customHeight="1">
      <c r="A7" s="203"/>
      <c r="B7" s="183"/>
      <c r="C7" s="183"/>
      <c r="D7" s="175"/>
      <c r="E7" s="19" t="s">
        <v>589</v>
      </c>
      <c r="F7" s="81">
        <v>1301</v>
      </c>
      <c r="G7" s="82">
        <v>143019000</v>
      </c>
      <c r="H7" s="82">
        <v>157285996.39</v>
      </c>
      <c r="I7" s="21" t="s">
        <v>238</v>
      </c>
      <c r="J7" s="83">
        <v>3</v>
      </c>
      <c r="K7" s="83">
        <v>5</v>
      </c>
      <c r="L7" s="3"/>
    </row>
    <row r="8" spans="1:12" ht="40.5" customHeight="1">
      <c r="A8" s="203"/>
      <c r="B8" s="183"/>
      <c r="C8" s="183"/>
      <c r="D8" s="174" t="s">
        <v>331</v>
      </c>
      <c r="E8" s="21" t="s">
        <v>591</v>
      </c>
      <c r="F8" s="81">
        <v>801</v>
      </c>
      <c r="G8" s="82">
        <v>428000</v>
      </c>
      <c r="H8" s="82">
        <v>100011.2</v>
      </c>
      <c r="I8" s="21" t="s">
        <v>1067</v>
      </c>
      <c r="J8" s="84" t="s">
        <v>246</v>
      </c>
      <c r="K8" s="84">
        <v>0.01</v>
      </c>
      <c r="L8" s="3"/>
    </row>
    <row r="9" spans="1:12" ht="40.5" customHeight="1">
      <c r="A9" s="203"/>
      <c r="B9" s="183"/>
      <c r="C9" s="183"/>
      <c r="D9" s="175"/>
      <c r="E9" s="21" t="s">
        <v>592</v>
      </c>
      <c r="F9" s="81">
        <v>801</v>
      </c>
      <c r="G9" s="82">
        <v>1020000</v>
      </c>
      <c r="H9" s="82">
        <v>0</v>
      </c>
      <c r="I9" s="85" t="s">
        <v>247</v>
      </c>
      <c r="J9" s="86">
        <v>0</v>
      </c>
      <c r="K9" s="86">
        <v>0</v>
      </c>
      <c r="L9" s="3"/>
    </row>
    <row r="10" spans="1:12" ht="40.5" customHeight="1">
      <c r="A10" s="203"/>
      <c r="B10" s="183"/>
      <c r="C10" s="183"/>
      <c r="D10" s="175"/>
      <c r="E10" s="21" t="s">
        <v>1068</v>
      </c>
      <c r="F10" s="81">
        <v>801</v>
      </c>
      <c r="G10" s="82">
        <v>0</v>
      </c>
      <c r="H10" s="82">
        <v>0</v>
      </c>
      <c r="I10" s="85" t="s">
        <v>248</v>
      </c>
      <c r="J10" s="84">
        <v>0.2</v>
      </c>
      <c r="K10" s="84">
        <v>0</v>
      </c>
      <c r="L10" s="3"/>
    </row>
    <row r="11" spans="1:12" ht="40.5" customHeight="1">
      <c r="A11" s="203"/>
      <c r="B11" s="183"/>
      <c r="C11" s="183"/>
      <c r="D11" s="175"/>
      <c r="E11" s="21" t="s">
        <v>590</v>
      </c>
      <c r="F11" s="81">
        <v>801</v>
      </c>
      <c r="G11" s="82">
        <v>0</v>
      </c>
      <c r="H11" s="82">
        <v>0</v>
      </c>
      <c r="I11" s="21" t="s">
        <v>249</v>
      </c>
      <c r="J11" s="87">
        <v>50000</v>
      </c>
      <c r="K11" s="87">
        <v>0</v>
      </c>
      <c r="L11" s="3"/>
    </row>
    <row r="12" spans="1:14" ht="72.75" customHeight="1">
      <c r="A12" s="203"/>
      <c r="B12" s="183"/>
      <c r="C12" s="183" t="s">
        <v>13</v>
      </c>
      <c r="D12" s="174" t="s">
        <v>295</v>
      </c>
      <c r="E12" s="21" t="s">
        <v>893</v>
      </c>
      <c r="F12" s="81">
        <v>801</v>
      </c>
      <c r="G12" s="82">
        <v>27585000</v>
      </c>
      <c r="H12" s="82">
        <v>26244634.84</v>
      </c>
      <c r="I12" s="21" t="s">
        <v>250</v>
      </c>
      <c r="J12" s="88" t="s">
        <v>1005</v>
      </c>
      <c r="K12" s="88" t="s">
        <v>1004</v>
      </c>
      <c r="L12" s="18"/>
      <c r="M12" s="7"/>
      <c r="N12" s="7"/>
    </row>
    <row r="13" spans="1:14" ht="63" customHeight="1">
      <c r="A13" s="203"/>
      <c r="B13" s="183"/>
      <c r="C13" s="183"/>
      <c r="D13" s="175"/>
      <c r="E13" s="21" t="s">
        <v>894</v>
      </c>
      <c r="F13" s="81">
        <v>801</v>
      </c>
      <c r="G13" s="82">
        <v>1666000</v>
      </c>
      <c r="H13" s="82">
        <v>658057.61</v>
      </c>
      <c r="I13" s="21" t="s">
        <v>251</v>
      </c>
      <c r="J13" s="89" t="s">
        <v>252</v>
      </c>
      <c r="K13" s="89" t="s">
        <v>1002</v>
      </c>
      <c r="L13" s="18"/>
      <c r="M13" s="7"/>
      <c r="N13" s="7"/>
    </row>
    <row r="14" spans="1:14" ht="41.25" customHeight="1">
      <c r="A14" s="203"/>
      <c r="B14" s="183"/>
      <c r="C14" s="183"/>
      <c r="D14" s="175"/>
      <c r="E14" s="21" t="s">
        <v>593</v>
      </c>
      <c r="F14" s="81">
        <v>801</v>
      </c>
      <c r="G14" s="82">
        <v>2700000</v>
      </c>
      <c r="H14" s="82">
        <v>2700000</v>
      </c>
      <c r="I14" s="21" t="s">
        <v>253</v>
      </c>
      <c r="J14" s="86" t="s">
        <v>254</v>
      </c>
      <c r="K14" s="86" t="s">
        <v>1003</v>
      </c>
      <c r="L14" s="18"/>
      <c r="M14" s="7"/>
      <c r="N14" s="7"/>
    </row>
    <row r="15" spans="1:14" ht="41.25" customHeight="1">
      <c r="A15" s="203"/>
      <c r="B15" s="183"/>
      <c r="C15" s="183"/>
      <c r="D15" s="175"/>
      <c r="E15" s="21" t="s">
        <v>594</v>
      </c>
      <c r="F15" s="81">
        <v>801</v>
      </c>
      <c r="G15" s="82">
        <v>0</v>
      </c>
      <c r="H15" s="82">
        <v>0</v>
      </c>
      <c r="I15" s="21" t="s">
        <v>253</v>
      </c>
      <c r="J15" s="86">
        <v>0</v>
      </c>
      <c r="K15" s="86">
        <v>0</v>
      </c>
      <c r="L15" s="18"/>
      <c r="M15" s="7"/>
      <c r="N15" s="7"/>
    </row>
    <row r="16" spans="1:14" ht="64.5" customHeight="1">
      <c r="A16" s="203"/>
      <c r="B16" s="183"/>
      <c r="C16" s="183"/>
      <c r="D16" s="175"/>
      <c r="E16" s="21" t="s">
        <v>595</v>
      </c>
      <c r="F16" s="81">
        <v>801</v>
      </c>
      <c r="G16" s="82">
        <v>0</v>
      </c>
      <c r="H16" s="82">
        <v>0</v>
      </c>
      <c r="I16" s="21" t="s">
        <v>255</v>
      </c>
      <c r="J16" s="90">
        <v>3</v>
      </c>
      <c r="K16" s="90">
        <v>0</v>
      </c>
      <c r="L16" s="18"/>
      <c r="M16" s="7"/>
      <c r="N16" s="7"/>
    </row>
    <row r="17" spans="1:14" ht="48" customHeight="1">
      <c r="A17" s="203"/>
      <c r="B17" s="183"/>
      <c r="C17" s="183"/>
      <c r="D17" s="175"/>
      <c r="E17" s="21" t="s">
        <v>598</v>
      </c>
      <c r="F17" s="81">
        <v>801</v>
      </c>
      <c r="G17" s="82">
        <v>420000</v>
      </c>
      <c r="H17" s="82">
        <v>420000</v>
      </c>
      <c r="I17" s="21" t="s">
        <v>256</v>
      </c>
      <c r="J17" s="87">
        <v>36</v>
      </c>
      <c r="K17" s="87">
        <v>40</v>
      </c>
      <c r="L17" s="18"/>
      <c r="M17" s="7"/>
      <c r="N17" s="7"/>
    </row>
    <row r="18" spans="1:14" ht="54" customHeight="1">
      <c r="A18" s="203"/>
      <c r="B18" s="183"/>
      <c r="C18" s="183"/>
      <c r="D18" s="175"/>
      <c r="E18" s="21" t="s">
        <v>596</v>
      </c>
      <c r="F18" s="81">
        <v>801</v>
      </c>
      <c r="G18" s="82">
        <v>14549000</v>
      </c>
      <c r="H18" s="82">
        <v>12825517.14</v>
      </c>
      <c r="I18" s="21" t="s">
        <v>257</v>
      </c>
      <c r="J18" s="88" t="s">
        <v>1007</v>
      </c>
      <c r="K18" s="88" t="s">
        <v>1006</v>
      </c>
      <c r="L18" s="18"/>
      <c r="M18" s="7"/>
      <c r="N18" s="7"/>
    </row>
    <row r="19" spans="1:12" ht="31.5" customHeight="1">
      <c r="A19" s="203"/>
      <c r="B19" s="20" t="s">
        <v>23</v>
      </c>
      <c r="C19" s="20" t="s">
        <v>37</v>
      </c>
      <c r="D19" s="22" t="s">
        <v>599</v>
      </c>
      <c r="E19" s="21" t="s">
        <v>600</v>
      </c>
      <c r="F19" s="88" t="s">
        <v>341</v>
      </c>
      <c r="G19" s="82">
        <v>9887342</v>
      </c>
      <c r="H19" s="82">
        <v>9599889.27</v>
      </c>
      <c r="I19" s="21" t="s">
        <v>342</v>
      </c>
      <c r="J19" s="87">
        <v>2</v>
      </c>
      <c r="K19" s="87">
        <v>2</v>
      </c>
      <c r="L19" s="3"/>
    </row>
    <row r="20" spans="1:12" ht="69.75" customHeight="1">
      <c r="A20" s="203"/>
      <c r="B20" s="216" t="s">
        <v>38</v>
      </c>
      <c r="C20" s="71" t="s">
        <v>298</v>
      </c>
      <c r="D20" s="47" t="s">
        <v>597</v>
      </c>
      <c r="E20" s="21" t="s">
        <v>299</v>
      </c>
      <c r="F20" s="91">
        <v>1101</v>
      </c>
      <c r="G20" s="92">
        <v>317000</v>
      </c>
      <c r="H20" s="92">
        <v>252928.02</v>
      </c>
      <c r="I20" s="70" t="s">
        <v>300</v>
      </c>
      <c r="J20" s="93" t="s">
        <v>1009</v>
      </c>
      <c r="K20" s="93" t="s">
        <v>1008</v>
      </c>
      <c r="L20" s="3"/>
    </row>
    <row r="21" spans="1:11" s="3" customFormat="1" ht="120" customHeight="1">
      <c r="A21" s="203"/>
      <c r="B21" s="216"/>
      <c r="C21" s="216" t="s">
        <v>39</v>
      </c>
      <c r="D21" s="48" t="s">
        <v>1069</v>
      </c>
      <c r="E21" s="70" t="s">
        <v>601</v>
      </c>
      <c r="F21" s="91">
        <v>1101</v>
      </c>
      <c r="G21" s="92">
        <v>2767000</v>
      </c>
      <c r="H21" s="94">
        <v>2634114.05</v>
      </c>
      <c r="I21" s="70" t="s">
        <v>332</v>
      </c>
      <c r="J21" s="93" t="s">
        <v>1011</v>
      </c>
      <c r="K21" s="93" t="s">
        <v>1010</v>
      </c>
    </row>
    <row r="22" spans="1:11" s="3" customFormat="1" ht="63">
      <c r="A22" s="203"/>
      <c r="B22" s="216"/>
      <c r="C22" s="216"/>
      <c r="D22" s="223" t="s">
        <v>333</v>
      </c>
      <c r="E22" s="70" t="s">
        <v>602</v>
      </c>
      <c r="F22" s="91">
        <v>1101</v>
      </c>
      <c r="G22" s="92">
        <v>585000</v>
      </c>
      <c r="H22" s="92">
        <v>316995.16</v>
      </c>
      <c r="I22" s="70" t="s">
        <v>301</v>
      </c>
      <c r="J22" s="95" t="s">
        <v>302</v>
      </c>
      <c r="K22" s="95" t="s">
        <v>1012</v>
      </c>
    </row>
    <row r="23" spans="1:11" s="3" customFormat="1" ht="54.75" customHeight="1">
      <c r="A23" s="203"/>
      <c r="B23" s="216"/>
      <c r="C23" s="216"/>
      <c r="D23" s="175"/>
      <c r="E23" s="31" t="s">
        <v>603</v>
      </c>
      <c r="F23" s="91">
        <v>1101</v>
      </c>
      <c r="G23" s="92">
        <v>558000</v>
      </c>
      <c r="H23" s="92">
        <v>82028.4</v>
      </c>
      <c r="I23" s="70" t="s">
        <v>1070</v>
      </c>
      <c r="J23" s="93" t="s">
        <v>1013</v>
      </c>
      <c r="K23" s="93" t="s">
        <v>1014</v>
      </c>
    </row>
    <row r="24" spans="1:11" s="39" customFormat="1" ht="19.5" customHeight="1">
      <c r="A24" s="181" t="s">
        <v>908</v>
      </c>
      <c r="B24" s="182"/>
      <c r="C24" s="182"/>
      <c r="D24" s="182"/>
      <c r="E24" s="182"/>
      <c r="F24" s="182"/>
      <c r="G24" s="40">
        <f>SUM(G4:G23)</f>
        <v>233988942</v>
      </c>
      <c r="H24" s="40">
        <f>SUM(H4:H23)</f>
        <v>242208024.45000005</v>
      </c>
      <c r="I24" s="244"/>
      <c r="J24" s="244"/>
      <c r="K24" s="244"/>
    </row>
    <row r="25" spans="1:11" ht="82.5" customHeight="1">
      <c r="A25" s="203" t="s">
        <v>92</v>
      </c>
      <c r="B25" s="42" t="s">
        <v>80</v>
      </c>
      <c r="C25" s="59" t="s">
        <v>81</v>
      </c>
      <c r="D25" s="22" t="s">
        <v>132</v>
      </c>
      <c r="E25" s="30" t="s">
        <v>133</v>
      </c>
      <c r="F25" s="96">
        <v>401</v>
      </c>
      <c r="G25" s="97">
        <v>400000</v>
      </c>
      <c r="H25" s="97">
        <v>0</v>
      </c>
      <c r="I25" s="98" t="s">
        <v>135</v>
      </c>
      <c r="J25" s="99">
        <v>2</v>
      </c>
      <c r="K25" s="99">
        <v>0</v>
      </c>
    </row>
    <row r="26" spans="1:12" ht="49.5" customHeight="1">
      <c r="A26" s="203"/>
      <c r="B26" s="187" t="s">
        <v>29</v>
      </c>
      <c r="C26" s="216" t="s">
        <v>40</v>
      </c>
      <c r="D26" s="22" t="s">
        <v>181</v>
      </c>
      <c r="E26" s="21" t="s">
        <v>182</v>
      </c>
      <c r="F26" s="91">
        <v>1601</v>
      </c>
      <c r="G26" s="97">
        <v>800000</v>
      </c>
      <c r="H26" s="97">
        <v>542538</v>
      </c>
      <c r="I26" s="21" t="s">
        <v>183</v>
      </c>
      <c r="J26" s="87" t="s">
        <v>184</v>
      </c>
      <c r="K26" s="87" t="s">
        <v>951</v>
      </c>
      <c r="L26" s="15"/>
    </row>
    <row r="27" spans="1:12" ht="48.75" customHeight="1">
      <c r="A27" s="203"/>
      <c r="B27" s="188"/>
      <c r="C27" s="216"/>
      <c r="D27" s="22" t="s">
        <v>410</v>
      </c>
      <c r="E27" s="53" t="s">
        <v>604</v>
      </c>
      <c r="F27" s="91">
        <v>2101</v>
      </c>
      <c r="G27" s="97">
        <v>29000000</v>
      </c>
      <c r="H27" s="97">
        <v>28908170.21</v>
      </c>
      <c r="I27" s="53" t="s">
        <v>411</v>
      </c>
      <c r="J27" s="100" t="s">
        <v>412</v>
      </c>
      <c r="K27" s="100" t="s">
        <v>952</v>
      </c>
      <c r="L27" s="15"/>
    </row>
    <row r="28" spans="1:12" ht="31.5" customHeight="1">
      <c r="A28" s="203"/>
      <c r="B28" s="188"/>
      <c r="C28" s="216"/>
      <c r="D28" s="174" t="s">
        <v>831</v>
      </c>
      <c r="E28" s="21" t="s">
        <v>832</v>
      </c>
      <c r="F28" s="91">
        <v>901</v>
      </c>
      <c r="G28" s="97">
        <v>456000</v>
      </c>
      <c r="H28" s="97">
        <v>31384</v>
      </c>
      <c r="I28" s="21" t="s">
        <v>834</v>
      </c>
      <c r="J28" s="87">
        <v>3</v>
      </c>
      <c r="K28" s="87">
        <v>1</v>
      </c>
      <c r="L28" s="15"/>
    </row>
    <row r="29" spans="1:12" ht="38.25" customHeight="1">
      <c r="A29" s="203"/>
      <c r="B29" s="188"/>
      <c r="C29" s="216"/>
      <c r="D29" s="174"/>
      <c r="E29" s="19" t="s">
        <v>833</v>
      </c>
      <c r="F29" s="91">
        <v>901</v>
      </c>
      <c r="G29" s="97">
        <v>6935000</v>
      </c>
      <c r="H29" s="97">
        <v>1000000</v>
      </c>
      <c r="I29" s="21" t="s">
        <v>835</v>
      </c>
      <c r="J29" s="87">
        <v>3</v>
      </c>
      <c r="K29" s="87">
        <v>1</v>
      </c>
      <c r="L29" s="15"/>
    </row>
    <row r="30" spans="1:11" s="39" customFormat="1" ht="26.25" customHeight="1">
      <c r="A30" s="181" t="s">
        <v>50</v>
      </c>
      <c r="B30" s="182"/>
      <c r="C30" s="182"/>
      <c r="D30" s="182"/>
      <c r="E30" s="182"/>
      <c r="F30" s="182"/>
      <c r="G30" s="41">
        <f>SUM(G25:G29)</f>
        <v>37591000</v>
      </c>
      <c r="H30" s="41">
        <f>SUM(H25:H29)</f>
        <v>30482092.21</v>
      </c>
      <c r="I30" s="65"/>
      <c r="J30" s="60"/>
      <c r="K30" s="60"/>
    </row>
    <row r="31" spans="1:11" s="15" customFormat="1" ht="33" customHeight="1">
      <c r="A31" s="206" t="s">
        <v>93</v>
      </c>
      <c r="B31" s="187" t="s">
        <v>73</v>
      </c>
      <c r="C31" s="213" t="s">
        <v>65</v>
      </c>
      <c r="D31" s="172" t="s">
        <v>263</v>
      </c>
      <c r="E31" s="21" t="s">
        <v>888</v>
      </c>
      <c r="F31" s="91">
        <v>801</v>
      </c>
      <c r="G31" s="97">
        <v>381000</v>
      </c>
      <c r="H31" s="97">
        <v>51806.25</v>
      </c>
      <c r="I31" s="21" t="s">
        <v>1071</v>
      </c>
      <c r="J31" s="87">
        <v>1</v>
      </c>
      <c r="K31" s="87">
        <v>1</v>
      </c>
    </row>
    <row r="32" spans="1:11" s="15" customFormat="1" ht="55.5" customHeight="1">
      <c r="A32" s="207"/>
      <c r="B32" s="188"/>
      <c r="C32" s="213"/>
      <c r="D32" s="201"/>
      <c r="E32" s="21" t="s">
        <v>891</v>
      </c>
      <c r="F32" s="91">
        <v>801</v>
      </c>
      <c r="G32" s="97">
        <v>752000</v>
      </c>
      <c r="H32" s="97">
        <v>2128.5</v>
      </c>
      <c r="I32" s="21" t="s">
        <v>259</v>
      </c>
      <c r="J32" s="87">
        <v>2</v>
      </c>
      <c r="K32" s="87">
        <v>0</v>
      </c>
    </row>
    <row r="33" spans="1:11" s="15" customFormat="1" ht="130.5" customHeight="1">
      <c r="A33" s="207"/>
      <c r="B33" s="188"/>
      <c r="C33" s="213"/>
      <c r="D33" s="201"/>
      <c r="E33" s="21" t="s">
        <v>892</v>
      </c>
      <c r="F33" s="91">
        <v>801</v>
      </c>
      <c r="G33" s="97">
        <v>443000</v>
      </c>
      <c r="H33" s="97">
        <v>403468.83</v>
      </c>
      <c r="I33" s="21" t="s">
        <v>260</v>
      </c>
      <c r="J33" s="101" t="s">
        <v>1072</v>
      </c>
      <c r="K33" s="101" t="s">
        <v>1073</v>
      </c>
    </row>
    <row r="34" spans="1:11" s="15" customFormat="1" ht="51.75" customHeight="1">
      <c r="A34" s="207"/>
      <c r="B34" s="188"/>
      <c r="C34" s="213"/>
      <c r="D34" s="201"/>
      <c r="E34" s="21" t="s">
        <v>605</v>
      </c>
      <c r="F34" s="91">
        <v>801</v>
      </c>
      <c r="G34" s="97">
        <v>238000</v>
      </c>
      <c r="H34" s="97">
        <v>115000</v>
      </c>
      <c r="I34" s="21" t="s">
        <v>261</v>
      </c>
      <c r="J34" s="87">
        <v>20</v>
      </c>
      <c r="K34" s="87">
        <v>11</v>
      </c>
    </row>
    <row r="35" spans="1:11" s="15" customFormat="1" ht="33.75" customHeight="1">
      <c r="A35" s="207"/>
      <c r="B35" s="188"/>
      <c r="C35" s="213"/>
      <c r="D35" s="202"/>
      <c r="E35" s="21" t="s">
        <v>606</v>
      </c>
      <c r="F35" s="91">
        <v>801</v>
      </c>
      <c r="G35" s="97">
        <v>243000</v>
      </c>
      <c r="H35" s="97">
        <v>95803.29</v>
      </c>
      <c r="I35" s="21" t="s">
        <v>262</v>
      </c>
      <c r="J35" s="84">
        <v>1</v>
      </c>
      <c r="K35" s="84">
        <v>0.4</v>
      </c>
    </row>
    <row r="36" spans="1:11" s="15" customFormat="1" ht="60.75" customHeight="1">
      <c r="A36" s="207"/>
      <c r="B36" s="188"/>
      <c r="C36" s="183" t="s">
        <v>76</v>
      </c>
      <c r="D36" s="226" t="s">
        <v>334</v>
      </c>
      <c r="E36" s="70" t="s">
        <v>607</v>
      </c>
      <c r="F36" s="91">
        <v>1101</v>
      </c>
      <c r="G36" s="94">
        <v>20000</v>
      </c>
      <c r="H36" s="94">
        <v>19748.78</v>
      </c>
      <c r="I36" s="50" t="s">
        <v>303</v>
      </c>
      <c r="J36" s="102" t="s">
        <v>304</v>
      </c>
      <c r="K36" s="102" t="s">
        <v>1030</v>
      </c>
    </row>
    <row r="37" spans="1:11" s="15" customFormat="1" ht="39" customHeight="1">
      <c r="A37" s="207"/>
      <c r="B37" s="188"/>
      <c r="C37" s="183"/>
      <c r="D37" s="227"/>
      <c r="E37" s="70" t="s">
        <v>608</v>
      </c>
      <c r="F37" s="91">
        <v>1101</v>
      </c>
      <c r="G37" s="94">
        <v>11000000</v>
      </c>
      <c r="H37" s="94">
        <v>11000000</v>
      </c>
      <c r="I37" s="70" t="s">
        <v>305</v>
      </c>
      <c r="J37" s="102" t="s">
        <v>1031</v>
      </c>
      <c r="K37" s="102" t="s">
        <v>1031</v>
      </c>
    </row>
    <row r="38" spans="1:11" s="15" customFormat="1" ht="51" customHeight="1">
      <c r="A38" s="207"/>
      <c r="B38" s="188"/>
      <c r="C38" s="183"/>
      <c r="D38" s="227"/>
      <c r="E38" s="70" t="s">
        <v>609</v>
      </c>
      <c r="F38" s="91">
        <v>1101</v>
      </c>
      <c r="G38" s="94">
        <v>508000</v>
      </c>
      <c r="H38" s="94">
        <v>467613.94</v>
      </c>
      <c r="I38" s="70" t="s">
        <v>306</v>
      </c>
      <c r="J38" s="93" t="s">
        <v>307</v>
      </c>
      <c r="K38" s="93" t="s">
        <v>1058</v>
      </c>
    </row>
    <row r="39" spans="1:11" s="15" customFormat="1" ht="31.5" customHeight="1">
      <c r="A39" s="207"/>
      <c r="B39" s="188"/>
      <c r="C39" s="183"/>
      <c r="D39" s="228"/>
      <c r="E39" s="31" t="s">
        <v>610</v>
      </c>
      <c r="F39" s="91">
        <v>1101</v>
      </c>
      <c r="G39" s="94">
        <v>19036000</v>
      </c>
      <c r="H39" s="94">
        <v>9982239.25</v>
      </c>
      <c r="I39" s="70" t="s">
        <v>308</v>
      </c>
      <c r="J39" s="103">
        <v>1</v>
      </c>
      <c r="K39" s="103">
        <v>0.9</v>
      </c>
    </row>
    <row r="40" spans="1:11" s="15" customFormat="1" ht="49.5" customHeight="1">
      <c r="A40" s="207"/>
      <c r="B40" s="188"/>
      <c r="C40" s="183"/>
      <c r="D40" s="48" t="s">
        <v>317</v>
      </c>
      <c r="E40" s="70" t="s">
        <v>611</v>
      </c>
      <c r="F40" s="91">
        <v>1102</v>
      </c>
      <c r="G40" s="104">
        <v>11655000</v>
      </c>
      <c r="H40" s="104">
        <v>7476142.73</v>
      </c>
      <c r="I40" s="70" t="s">
        <v>308</v>
      </c>
      <c r="J40" s="103">
        <v>1</v>
      </c>
      <c r="K40" s="103">
        <v>0.9</v>
      </c>
    </row>
    <row r="41" spans="1:12" s="37" customFormat="1" ht="47.25" customHeight="1">
      <c r="A41" s="207"/>
      <c r="B41" s="188"/>
      <c r="C41" s="59" t="s">
        <v>41</v>
      </c>
      <c r="D41" s="22" t="s">
        <v>132</v>
      </c>
      <c r="E41" s="70" t="s">
        <v>136</v>
      </c>
      <c r="F41" s="91">
        <v>401</v>
      </c>
      <c r="G41" s="105">
        <v>0</v>
      </c>
      <c r="H41" s="105">
        <v>0</v>
      </c>
      <c r="I41" s="70" t="s">
        <v>137</v>
      </c>
      <c r="J41" s="106" t="s">
        <v>139</v>
      </c>
      <c r="K41" s="106" t="s">
        <v>138</v>
      </c>
      <c r="L41" s="26"/>
    </row>
    <row r="42" spans="1:12" s="37" customFormat="1" ht="44.25" customHeight="1">
      <c r="A42" s="207"/>
      <c r="B42" s="188"/>
      <c r="C42" s="25" t="s">
        <v>71</v>
      </c>
      <c r="D42" s="73" t="s">
        <v>345</v>
      </c>
      <c r="E42" s="70" t="s">
        <v>612</v>
      </c>
      <c r="F42" s="88" t="s">
        <v>341</v>
      </c>
      <c r="G42" s="107">
        <v>16615600</v>
      </c>
      <c r="H42" s="108">
        <v>14802808.71</v>
      </c>
      <c r="I42" s="21" t="s">
        <v>344</v>
      </c>
      <c r="J42" s="109">
        <v>12</v>
      </c>
      <c r="K42" s="109">
        <v>12</v>
      </c>
      <c r="L42" s="26"/>
    </row>
    <row r="43" spans="1:11" ht="30.75" customHeight="1">
      <c r="A43" s="207"/>
      <c r="B43" s="188"/>
      <c r="C43" s="187" t="s">
        <v>72</v>
      </c>
      <c r="D43" s="229" t="s">
        <v>335</v>
      </c>
      <c r="E43" s="50" t="s">
        <v>613</v>
      </c>
      <c r="F43" s="91">
        <v>1101</v>
      </c>
      <c r="G43" s="94">
        <v>450000</v>
      </c>
      <c r="H43" s="94">
        <v>421418.94</v>
      </c>
      <c r="I43" s="50" t="s">
        <v>309</v>
      </c>
      <c r="J43" s="102" t="s">
        <v>310</v>
      </c>
      <c r="K43" s="102" t="s">
        <v>310</v>
      </c>
    </row>
    <row r="44" spans="1:11" ht="30.75" customHeight="1">
      <c r="A44" s="207"/>
      <c r="B44" s="188"/>
      <c r="C44" s="230"/>
      <c r="D44" s="228"/>
      <c r="E44" s="50" t="s">
        <v>614</v>
      </c>
      <c r="F44" s="91">
        <v>1101</v>
      </c>
      <c r="G44" s="94">
        <v>40000</v>
      </c>
      <c r="H44" s="94">
        <v>40000</v>
      </c>
      <c r="I44" s="50" t="s">
        <v>311</v>
      </c>
      <c r="J44" s="102" t="s">
        <v>312</v>
      </c>
      <c r="K44" s="102" t="s">
        <v>312</v>
      </c>
    </row>
    <row r="45" spans="1:12" s="3" customFormat="1" ht="136.5" customHeight="1">
      <c r="A45" s="207"/>
      <c r="B45" s="188"/>
      <c r="C45" s="42" t="s">
        <v>42</v>
      </c>
      <c r="D45" s="22" t="s">
        <v>461</v>
      </c>
      <c r="E45" s="19" t="s">
        <v>615</v>
      </c>
      <c r="F45" s="91">
        <v>1701</v>
      </c>
      <c r="G45" s="110">
        <v>322000</v>
      </c>
      <c r="H45" s="110">
        <v>0</v>
      </c>
      <c r="I45" s="21" t="s">
        <v>462</v>
      </c>
      <c r="J45" s="111" t="s">
        <v>463</v>
      </c>
      <c r="K45" s="83" t="s">
        <v>1064</v>
      </c>
      <c r="L45" s="17"/>
    </row>
    <row r="46" spans="1:11" ht="31.5" customHeight="1">
      <c r="A46" s="207"/>
      <c r="B46" s="188"/>
      <c r="C46" s="20" t="s">
        <v>75</v>
      </c>
      <c r="D46" s="22" t="s">
        <v>263</v>
      </c>
      <c r="E46" s="21" t="s">
        <v>616</v>
      </c>
      <c r="F46" s="91">
        <v>801</v>
      </c>
      <c r="G46" s="82">
        <v>2461000</v>
      </c>
      <c r="H46" s="82">
        <v>1936897.65</v>
      </c>
      <c r="I46" s="21" t="s">
        <v>264</v>
      </c>
      <c r="J46" s="87">
        <v>76</v>
      </c>
      <c r="K46" s="87">
        <v>76</v>
      </c>
    </row>
    <row r="47" spans="1:12" ht="55.5" customHeight="1">
      <c r="A47" s="207"/>
      <c r="B47" s="188"/>
      <c r="C47" s="172" t="s">
        <v>77</v>
      </c>
      <c r="D47" s="22" t="s">
        <v>239</v>
      </c>
      <c r="E47" s="21" t="s">
        <v>617</v>
      </c>
      <c r="F47" s="91">
        <v>1301</v>
      </c>
      <c r="G47" s="82">
        <v>513000</v>
      </c>
      <c r="H47" s="82">
        <v>165895.26</v>
      </c>
      <c r="I47" s="21" t="s">
        <v>240</v>
      </c>
      <c r="J47" s="87">
        <v>5000</v>
      </c>
      <c r="K47" s="87">
        <v>1220</v>
      </c>
      <c r="L47" s="3"/>
    </row>
    <row r="48" spans="1:12" ht="30.75" customHeight="1">
      <c r="A48" s="207"/>
      <c r="B48" s="188"/>
      <c r="C48" s="208"/>
      <c r="D48" s="172" t="s">
        <v>336</v>
      </c>
      <c r="E48" s="21" t="s">
        <v>618</v>
      </c>
      <c r="F48" s="91">
        <v>801</v>
      </c>
      <c r="G48" s="82">
        <v>416211000</v>
      </c>
      <c r="H48" s="82">
        <v>403377536.96</v>
      </c>
      <c r="I48" s="21" t="s">
        <v>265</v>
      </c>
      <c r="J48" s="84">
        <v>0.99</v>
      </c>
      <c r="K48" s="84">
        <v>0.99</v>
      </c>
      <c r="L48" s="3"/>
    </row>
    <row r="49" spans="1:12" ht="30.75" customHeight="1">
      <c r="A49" s="207"/>
      <c r="B49" s="188"/>
      <c r="C49" s="208"/>
      <c r="D49" s="201"/>
      <c r="E49" s="21" t="s">
        <v>619</v>
      </c>
      <c r="F49" s="91">
        <v>801</v>
      </c>
      <c r="G49" s="82">
        <v>285000</v>
      </c>
      <c r="H49" s="82">
        <v>0</v>
      </c>
      <c r="I49" s="21" t="s">
        <v>266</v>
      </c>
      <c r="J49" s="87">
        <v>50000</v>
      </c>
      <c r="K49" s="87">
        <v>0</v>
      </c>
      <c r="L49" s="3"/>
    </row>
    <row r="50" spans="1:12" ht="46.5" customHeight="1">
      <c r="A50" s="207"/>
      <c r="B50" s="188"/>
      <c r="C50" s="208"/>
      <c r="D50" s="201"/>
      <c r="E50" s="21" t="s">
        <v>620</v>
      </c>
      <c r="F50" s="91">
        <v>801</v>
      </c>
      <c r="G50" s="82">
        <v>570000</v>
      </c>
      <c r="H50" s="82">
        <v>0</v>
      </c>
      <c r="I50" s="21" t="s">
        <v>267</v>
      </c>
      <c r="J50" s="87">
        <v>2</v>
      </c>
      <c r="K50" s="87">
        <v>0</v>
      </c>
      <c r="L50" s="3"/>
    </row>
    <row r="51" spans="1:12" ht="52.5" customHeight="1">
      <c r="A51" s="207"/>
      <c r="B51" s="188"/>
      <c r="C51" s="208"/>
      <c r="D51" s="202"/>
      <c r="E51" s="21" t="s">
        <v>621</v>
      </c>
      <c r="F51" s="91">
        <v>801</v>
      </c>
      <c r="G51" s="82">
        <v>52242000</v>
      </c>
      <c r="H51" s="82">
        <v>51318196.4</v>
      </c>
      <c r="I51" s="21" t="s">
        <v>268</v>
      </c>
      <c r="J51" s="112" t="s">
        <v>269</v>
      </c>
      <c r="K51" s="112" t="s">
        <v>1015</v>
      </c>
      <c r="L51" s="3"/>
    </row>
    <row r="52" spans="1:12" ht="43.5" customHeight="1">
      <c r="A52" s="207"/>
      <c r="B52" s="188"/>
      <c r="C52" s="42" t="s">
        <v>66</v>
      </c>
      <c r="D52" s="22" t="s">
        <v>258</v>
      </c>
      <c r="E52" s="21" t="s">
        <v>622</v>
      </c>
      <c r="F52" s="91">
        <v>801</v>
      </c>
      <c r="G52" s="82">
        <v>627000</v>
      </c>
      <c r="H52" s="82">
        <v>0</v>
      </c>
      <c r="I52" s="21" t="s">
        <v>270</v>
      </c>
      <c r="J52" s="87">
        <v>1</v>
      </c>
      <c r="K52" s="87">
        <v>0</v>
      </c>
      <c r="L52" s="3"/>
    </row>
    <row r="53" spans="1:11" ht="53.25" customHeight="1">
      <c r="A53" s="207"/>
      <c r="B53" s="188"/>
      <c r="C53" s="187" t="s">
        <v>67</v>
      </c>
      <c r="D53" s="172" t="s">
        <v>337</v>
      </c>
      <c r="E53" s="21" t="s">
        <v>623</v>
      </c>
      <c r="F53" s="91">
        <v>801</v>
      </c>
      <c r="G53" s="82">
        <v>16257000</v>
      </c>
      <c r="H53" s="82">
        <v>8072523.38</v>
      </c>
      <c r="I53" s="21" t="s">
        <v>271</v>
      </c>
      <c r="J53" s="86" t="s">
        <v>272</v>
      </c>
      <c r="K53" s="86" t="s">
        <v>1016</v>
      </c>
    </row>
    <row r="54" spans="1:11" ht="48" customHeight="1">
      <c r="A54" s="207"/>
      <c r="B54" s="188"/>
      <c r="C54" s="188"/>
      <c r="D54" s="208"/>
      <c r="E54" s="21" t="s">
        <v>624</v>
      </c>
      <c r="F54" s="91">
        <v>801</v>
      </c>
      <c r="G54" s="82">
        <v>4217000</v>
      </c>
      <c r="H54" s="82">
        <v>2267041.21</v>
      </c>
      <c r="I54" s="21" t="s">
        <v>273</v>
      </c>
      <c r="J54" s="87">
        <v>2</v>
      </c>
      <c r="K54" s="87">
        <v>2</v>
      </c>
    </row>
    <row r="55" spans="1:11" ht="112.5" customHeight="1">
      <c r="A55" s="207"/>
      <c r="B55" s="188"/>
      <c r="C55" s="188"/>
      <c r="D55" s="208"/>
      <c r="E55" s="21" t="s">
        <v>625</v>
      </c>
      <c r="F55" s="91">
        <v>801</v>
      </c>
      <c r="G55" s="82">
        <v>19280000</v>
      </c>
      <c r="H55" s="82">
        <v>8294720.59</v>
      </c>
      <c r="I55" s="21" t="s">
        <v>274</v>
      </c>
      <c r="J55" s="87" t="s">
        <v>275</v>
      </c>
      <c r="K55" s="87" t="s">
        <v>1017</v>
      </c>
    </row>
    <row r="56" spans="1:11" ht="51" customHeight="1">
      <c r="A56" s="207"/>
      <c r="B56" s="188"/>
      <c r="C56" s="188"/>
      <c r="D56" s="208"/>
      <c r="E56" s="21" t="s">
        <v>626</v>
      </c>
      <c r="F56" s="91">
        <v>801</v>
      </c>
      <c r="G56" s="82">
        <v>40000</v>
      </c>
      <c r="H56" s="82">
        <v>40000</v>
      </c>
      <c r="I56" s="21" t="s">
        <v>262</v>
      </c>
      <c r="J56" s="84">
        <v>1</v>
      </c>
      <c r="K56" s="84">
        <v>1</v>
      </c>
    </row>
    <row r="57" spans="1:11" ht="31.5" customHeight="1">
      <c r="A57" s="207"/>
      <c r="B57" s="188"/>
      <c r="C57" s="188"/>
      <c r="D57" s="201"/>
      <c r="E57" s="21" t="s">
        <v>627</v>
      </c>
      <c r="F57" s="88" t="s">
        <v>341</v>
      </c>
      <c r="G57" s="82">
        <v>19000</v>
      </c>
      <c r="H57" s="82">
        <v>16875</v>
      </c>
      <c r="I57" s="33" t="s">
        <v>1074</v>
      </c>
      <c r="J57" s="84">
        <v>0.1</v>
      </c>
      <c r="K57" s="84">
        <v>0</v>
      </c>
    </row>
    <row r="58" spans="1:11" ht="31.5" customHeight="1">
      <c r="A58" s="207"/>
      <c r="B58" s="188"/>
      <c r="C58" s="188"/>
      <c r="D58" s="202"/>
      <c r="E58" s="21" t="s">
        <v>628</v>
      </c>
      <c r="F58" s="88" t="s">
        <v>341</v>
      </c>
      <c r="G58" s="82">
        <v>950000</v>
      </c>
      <c r="H58" s="82">
        <v>49783.16</v>
      </c>
      <c r="I58" s="33" t="s">
        <v>1074</v>
      </c>
      <c r="J58" s="84">
        <v>0.6</v>
      </c>
      <c r="K58" s="84">
        <v>0.05</v>
      </c>
    </row>
    <row r="59" spans="1:12" ht="156.75" customHeight="1">
      <c r="A59" s="207"/>
      <c r="B59" s="224" t="s">
        <v>68</v>
      </c>
      <c r="C59" s="183" t="s">
        <v>9</v>
      </c>
      <c r="D59" s="172" t="s">
        <v>338</v>
      </c>
      <c r="E59" s="21" t="s">
        <v>890</v>
      </c>
      <c r="F59" s="91">
        <v>801</v>
      </c>
      <c r="G59" s="113">
        <v>1203000</v>
      </c>
      <c r="H59" s="113">
        <v>763913.52</v>
      </c>
      <c r="I59" s="33" t="s">
        <v>1075</v>
      </c>
      <c r="J59" s="114" t="s">
        <v>1018</v>
      </c>
      <c r="K59" s="114" t="s">
        <v>1026</v>
      </c>
      <c r="L59" s="3"/>
    </row>
    <row r="60" spans="1:12" ht="71.25" customHeight="1">
      <c r="A60" s="207"/>
      <c r="B60" s="225"/>
      <c r="C60" s="183"/>
      <c r="D60" s="201"/>
      <c r="E60" s="21" t="s">
        <v>629</v>
      </c>
      <c r="F60" s="91">
        <v>801</v>
      </c>
      <c r="G60" s="113">
        <v>139000</v>
      </c>
      <c r="H60" s="113">
        <v>6690.84</v>
      </c>
      <c r="I60" s="33" t="s">
        <v>276</v>
      </c>
      <c r="J60" s="115" t="s">
        <v>277</v>
      </c>
      <c r="K60" s="116" t="s">
        <v>1019</v>
      </c>
      <c r="L60" s="3"/>
    </row>
    <row r="61" spans="1:12" ht="48.75" customHeight="1">
      <c r="A61" s="207"/>
      <c r="B61" s="225"/>
      <c r="C61" s="183"/>
      <c r="D61" s="201"/>
      <c r="E61" s="21" t="s">
        <v>630</v>
      </c>
      <c r="F61" s="91">
        <v>801</v>
      </c>
      <c r="G61" s="113">
        <v>190000</v>
      </c>
      <c r="H61" s="113">
        <v>32500</v>
      </c>
      <c r="I61" s="33" t="s">
        <v>278</v>
      </c>
      <c r="J61" s="117" t="s">
        <v>279</v>
      </c>
      <c r="K61" s="117" t="s">
        <v>1020</v>
      </c>
      <c r="L61" s="3"/>
    </row>
    <row r="62" spans="1:12" ht="48" customHeight="1">
      <c r="A62" s="207"/>
      <c r="B62" s="225"/>
      <c r="C62" s="183"/>
      <c r="D62" s="202"/>
      <c r="E62" s="21" t="s">
        <v>631</v>
      </c>
      <c r="F62" s="91">
        <v>801</v>
      </c>
      <c r="G62" s="113">
        <v>569000</v>
      </c>
      <c r="H62" s="113">
        <v>568750</v>
      </c>
      <c r="I62" s="33" t="s">
        <v>280</v>
      </c>
      <c r="J62" s="118">
        <v>1</v>
      </c>
      <c r="K62" s="118">
        <v>1</v>
      </c>
      <c r="L62" s="3"/>
    </row>
    <row r="63" spans="1:12" ht="55.5" customHeight="1">
      <c r="A63" s="207"/>
      <c r="B63" s="225"/>
      <c r="C63" s="187" t="s">
        <v>0</v>
      </c>
      <c r="D63" s="172" t="s">
        <v>339</v>
      </c>
      <c r="E63" s="21" t="s">
        <v>632</v>
      </c>
      <c r="F63" s="91">
        <v>801</v>
      </c>
      <c r="G63" s="113">
        <v>40693000</v>
      </c>
      <c r="H63" s="113">
        <v>34992283.86</v>
      </c>
      <c r="I63" s="33" t="s">
        <v>281</v>
      </c>
      <c r="J63" s="119" t="s">
        <v>282</v>
      </c>
      <c r="K63" s="119" t="s">
        <v>1021</v>
      </c>
      <c r="L63" s="3"/>
    </row>
    <row r="64" spans="1:12" ht="37.5" customHeight="1">
      <c r="A64" s="207"/>
      <c r="B64" s="225"/>
      <c r="C64" s="188"/>
      <c r="D64" s="173"/>
      <c r="E64" s="21" t="s">
        <v>633</v>
      </c>
      <c r="F64" s="91">
        <v>801</v>
      </c>
      <c r="G64" s="120">
        <v>81957000</v>
      </c>
      <c r="H64" s="120">
        <v>72583392.16</v>
      </c>
      <c r="I64" s="33" t="s">
        <v>283</v>
      </c>
      <c r="J64" s="121">
        <v>9</v>
      </c>
      <c r="K64" s="121">
        <v>5</v>
      </c>
      <c r="L64" s="3"/>
    </row>
    <row r="65" spans="1:12" ht="78.75" customHeight="1">
      <c r="A65" s="207"/>
      <c r="B65" s="225"/>
      <c r="C65" s="188"/>
      <c r="D65" s="22" t="s">
        <v>343</v>
      </c>
      <c r="E65" s="21" t="s">
        <v>634</v>
      </c>
      <c r="F65" s="88" t="s">
        <v>341</v>
      </c>
      <c r="G65" s="113">
        <v>5000000</v>
      </c>
      <c r="H65" s="113">
        <v>2279578.43</v>
      </c>
      <c r="I65" s="33" t="s">
        <v>1074</v>
      </c>
      <c r="J65" s="118">
        <v>0.15</v>
      </c>
      <c r="K65" s="118">
        <v>0.1</v>
      </c>
      <c r="L65" s="3"/>
    </row>
    <row r="66" spans="1:11" ht="126.75" customHeight="1">
      <c r="A66" s="207"/>
      <c r="B66" s="225"/>
      <c r="C66" s="25" t="s">
        <v>78</v>
      </c>
      <c r="D66" s="22" t="s">
        <v>339</v>
      </c>
      <c r="E66" s="21" t="s">
        <v>889</v>
      </c>
      <c r="F66" s="91">
        <v>801</v>
      </c>
      <c r="G66" s="113">
        <v>1598000</v>
      </c>
      <c r="H66" s="113">
        <v>1550223.33</v>
      </c>
      <c r="I66" s="33" t="s">
        <v>284</v>
      </c>
      <c r="J66" s="122" t="s">
        <v>285</v>
      </c>
      <c r="K66" s="122" t="s">
        <v>1022</v>
      </c>
    </row>
    <row r="67" spans="1:11" ht="49.5" customHeight="1">
      <c r="A67" s="207"/>
      <c r="B67" s="225"/>
      <c r="C67" s="216" t="s">
        <v>69</v>
      </c>
      <c r="D67" s="22" t="s">
        <v>349</v>
      </c>
      <c r="E67" s="21" t="s">
        <v>635</v>
      </c>
      <c r="F67" s="88" t="s">
        <v>341</v>
      </c>
      <c r="G67" s="82">
        <v>125500000</v>
      </c>
      <c r="H67" s="82">
        <v>124626965.16</v>
      </c>
      <c r="I67" s="21" t="s">
        <v>348</v>
      </c>
      <c r="J67" s="117">
        <v>123000</v>
      </c>
      <c r="K67" s="117">
        <v>121360</v>
      </c>
    </row>
    <row r="68" spans="1:11" ht="46.5" customHeight="1">
      <c r="A68" s="207"/>
      <c r="B68" s="225"/>
      <c r="C68" s="216"/>
      <c r="D68" s="22" t="s">
        <v>350</v>
      </c>
      <c r="E68" s="21" t="s">
        <v>636</v>
      </c>
      <c r="F68" s="88" t="s">
        <v>341</v>
      </c>
      <c r="G68" s="82">
        <v>25000000</v>
      </c>
      <c r="H68" s="82">
        <v>18363484.5</v>
      </c>
      <c r="I68" s="33" t="s">
        <v>1074</v>
      </c>
      <c r="J68" s="118">
        <v>1</v>
      </c>
      <c r="K68" s="118">
        <v>0.74</v>
      </c>
    </row>
    <row r="69" spans="1:11" s="39" customFormat="1" ht="32.25" customHeight="1">
      <c r="A69" s="181" t="s">
        <v>31</v>
      </c>
      <c r="B69" s="182"/>
      <c r="C69" s="182"/>
      <c r="D69" s="182"/>
      <c r="E69" s="182"/>
      <c r="F69" s="182"/>
      <c r="G69" s="40">
        <f>SUM(G31:G68)</f>
        <v>857224600</v>
      </c>
      <c r="H69" s="40">
        <f>SUM(H31:H68)</f>
        <v>776185430.6299998</v>
      </c>
      <c r="I69" s="244"/>
      <c r="J69" s="244"/>
      <c r="K69" s="244"/>
    </row>
    <row r="70" spans="1:12" ht="30" customHeight="1">
      <c r="A70" s="205" t="s">
        <v>94</v>
      </c>
      <c r="B70" s="187" t="s">
        <v>26</v>
      </c>
      <c r="C70" s="172" t="s">
        <v>70</v>
      </c>
      <c r="D70" s="22" t="s">
        <v>140</v>
      </c>
      <c r="E70" s="21" t="s">
        <v>141</v>
      </c>
      <c r="F70" s="91">
        <v>401</v>
      </c>
      <c r="G70" s="82">
        <v>3041000</v>
      </c>
      <c r="H70" s="82">
        <v>1886501.6</v>
      </c>
      <c r="I70" s="21" t="s">
        <v>142</v>
      </c>
      <c r="J70" s="87">
        <v>10</v>
      </c>
      <c r="K70" s="87">
        <v>3</v>
      </c>
      <c r="L70" s="36"/>
    </row>
    <row r="71" spans="1:12" ht="69" customHeight="1">
      <c r="A71" s="205"/>
      <c r="B71" s="188"/>
      <c r="C71" s="208"/>
      <c r="D71" s="172" t="s">
        <v>132</v>
      </c>
      <c r="E71" s="21" t="s">
        <v>143</v>
      </c>
      <c r="F71" s="91">
        <v>401</v>
      </c>
      <c r="G71" s="82">
        <v>310000</v>
      </c>
      <c r="H71" s="82">
        <v>88250</v>
      </c>
      <c r="I71" s="21" t="s">
        <v>144</v>
      </c>
      <c r="J71" s="87" t="s">
        <v>180</v>
      </c>
      <c r="K71" s="87" t="s">
        <v>985</v>
      </c>
      <c r="L71" s="36"/>
    </row>
    <row r="72" spans="1:12" ht="30" customHeight="1">
      <c r="A72" s="205"/>
      <c r="B72" s="188"/>
      <c r="C72" s="208"/>
      <c r="D72" s="173"/>
      <c r="E72" s="21" t="s">
        <v>145</v>
      </c>
      <c r="F72" s="91">
        <v>401</v>
      </c>
      <c r="G72" s="82">
        <v>106000</v>
      </c>
      <c r="H72" s="82">
        <v>0</v>
      </c>
      <c r="I72" s="21" t="s">
        <v>146</v>
      </c>
      <c r="J72" s="87">
        <v>5</v>
      </c>
      <c r="K72" s="87">
        <v>1</v>
      </c>
      <c r="L72" s="36"/>
    </row>
    <row r="73" spans="1:12" ht="63.75" customHeight="1">
      <c r="A73" s="205"/>
      <c r="B73" s="172" t="s">
        <v>10</v>
      </c>
      <c r="C73" s="42" t="s">
        <v>27</v>
      </c>
      <c r="D73" s="22" t="s">
        <v>353</v>
      </c>
      <c r="E73" s="21" t="s">
        <v>637</v>
      </c>
      <c r="F73" s="88" t="s">
        <v>341</v>
      </c>
      <c r="G73" s="82">
        <v>21771000</v>
      </c>
      <c r="H73" s="82">
        <v>13902791.96</v>
      </c>
      <c r="I73" s="21" t="s">
        <v>352</v>
      </c>
      <c r="J73" s="87">
        <v>17</v>
      </c>
      <c r="K73" s="87">
        <v>5</v>
      </c>
      <c r="L73" s="3"/>
    </row>
    <row r="74" spans="1:12" ht="42.75" customHeight="1">
      <c r="A74" s="205"/>
      <c r="B74" s="201"/>
      <c r="C74" s="187" t="s">
        <v>64</v>
      </c>
      <c r="D74" s="22" t="s">
        <v>231</v>
      </c>
      <c r="E74" s="22" t="s">
        <v>638</v>
      </c>
      <c r="F74" s="91">
        <v>501</v>
      </c>
      <c r="G74" s="82">
        <v>100000</v>
      </c>
      <c r="H74" s="82">
        <v>0</v>
      </c>
      <c r="I74" s="21" t="s">
        <v>226</v>
      </c>
      <c r="J74" s="90" t="s">
        <v>218</v>
      </c>
      <c r="K74" s="90" t="s">
        <v>218</v>
      </c>
      <c r="L74" s="3"/>
    </row>
    <row r="75" spans="1:12" ht="43.5" customHeight="1">
      <c r="A75" s="205"/>
      <c r="B75" s="201"/>
      <c r="C75" s="188"/>
      <c r="D75" s="22" t="s">
        <v>232</v>
      </c>
      <c r="E75" s="21" t="s">
        <v>639</v>
      </c>
      <c r="F75" s="91">
        <v>501</v>
      </c>
      <c r="G75" s="82">
        <v>100000</v>
      </c>
      <c r="H75" s="82">
        <v>32986.95</v>
      </c>
      <c r="I75" s="21" t="s">
        <v>226</v>
      </c>
      <c r="J75" s="90" t="s">
        <v>218</v>
      </c>
      <c r="K75" s="90" t="s">
        <v>218</v>
      </c>
      <c r="L75" s="3"/>
    </row>
    <row r="76" spans="1:12" ht="30.75" customHeight="1">
      <c r="A76" s="205"/>
      <c r="B76" s="201"/>
      <c r="C76" s="188"/>
      <c r="D76" s="172" t="s">
        <v>233</v>
      </c>
      <c r="E76" s="21" t="s">
        <v>640</v>
      </c>
      <c r="F76" s="91">
        <v>502</v>
      </c>
      <c r="G76" s="82">
        <v>90009000</v>
      </c>
      <c r="H76" s="82">
        <v>89395349.67</v>
      </c>
      <c r="I76" s="21" t="s">
        <v>227</v>
      </c>
      <c r="J76" s="87">
        <v>950830</v>
      </c>
      <c r="K76" s="87">
        <v>944364</v>
      </c>
      <c r="L76" s="3"/>
    </row>
    <row r="77" spans="1:12" ht="30.75" customHeight="1">
      <c r="A77" s="205"/>
      <c r="B77" s="201"/>
      <c r="C77" s="188"/>
      <c r="D77" s="208"/>
      <c r="E77" s="21" t="s">
        <v>641</v>
      </c>
      <c r="F77" s="91">
        <v>502</v>
      </c>
      <c r="G77" s="82">
        <v>80598650</v>
      </c>
      <c r="H77" s="82">
        <v>80598650.33</v>
      </c>
      <c r="I77" s="21" t="s">
        <v>228</v>
      </c>
      <c r="J77" s="87">
        <v>15650000</v>
      </c>
      <c r="K77" s="87">
        <v>15650000</v>
      </c>
      <c r="L77" s="3"/>
    </row>
    <row r="78" spans="1:12" ht="48.75" customHeight="1">
      <c r="A78" s="205"/>
      <c r="B78" s="201"/>
      <c r="C78" s="188"/>
      <c r="D78" s="208"/>
      <c r="E78" s="21" t="s">
        <v>1065</v>
      </c>
      <c r="F78" s="91">
        <v>502</v>
      </c>
      <c r="G78" s="82">
        <v>85701000</v>
      </c>
      <c r="H78" s="82">
        <v>84886434.87</v>
      </c>
      <c r="I78" s="29" t="s">
        <v>229</v>
      </c>
      <c r="J78" s="123">
        <v>85</v>
      </c>
      <c r="K78" s="123">
        <v>84.19</v>
      </c>
      <c r="L78" s="3"/>
    </row>
    <row r="79" spans="1:12" ht="30.75" customHeight="1">
      <c r="A79" s="205"/>
      <c r="B79" s="201"/>
      <c r="C79" s="188"/>
      <c r="D79" s="231"/>
      <c r="E79" s="21" t="s">
        <v>642</v>
      </c>
      <c r="F79" s="91">
        <v>502</v>
      </c>
      <c r="G79" s="82">
        <v>17000000</v>
      </c>
      <c r="H79" s="82">
        <v>16593451.89</v>
      </c>
      <c r="I79" s="21" t="s">
        <v>230</v>
      </c>
      <c r="J79" s="124">
        <v>65000</v>
      </c>
      <c r="K79" s="124">
        <v>63447</v>
      </c>
      <c r="L79" s="3"/>
    </row>
    <row r="80" spans="1:12" ht="76.5" customHeight="1">
      <c r="A80" s="205"/>
      <c r="B80" s="201"/>
      <c r="C80" s="188"/>
      <c r="D80" s="73" t="s">
        <v>333</v>
      </c>
      <c r="E80" s="51" t="s">
        <v>643</v>
      </c>
      <c r="F80" s="91">
        <v>1101</v>
      </c>
      <c r="G80" s="94">
        <v>1315000</v>
      </c>
      <c r="H80" s="94">
        <v>1170891.23</v>
      </c>
      <c r="I80" s="50" t="s">
        <v>313</v>
      </c>
      <c r="J80" s="102" t="s">
        <v>314</v>
      </c>
      <c r="K80" s="102" t="s">
        <v>1059</v>
      </c>
      <c r="L80" s="3"/>
    </row>
    <row r="81" spans="1:12" ht="48" customHeight="1">
      <c r="A81" s="205"/>
      <c r="B81" s="201"/>
      <c r="C81" s="188"/>
      <c r="D81" s="22" t="s">
        <v>354</v>
      </c>
      <c r="E81" s="21" t="s">
        <v>644</v>
      </c>
      <c r="F81" s="88" t="s">
        <v>341</v>
      </c>
      <c r="G81" s="82">
        <v>13775000</v>
      </c>
      <c r="H81" s="82">
        <v>6275905.4</v>
      </c>
      <c r="I81" s="21" t="s">
        <v>175</v>
      </c>
      <c r="J81" s="112" t="s">
        <v>176</v>
      </c>
      <c r="K81" s="112" t="s">
        <v>176</v>
      </c>
      <c r="L81" s="3"/>
    </row>
    <row r="82" spans="1:12" ht="36" customHeight="1">
      <c r="A82" s="205"/>
      <c r="B82" s="201"/>
      <c r="C82" s="188"/>
      <c r="D82" s="22" t="s">
        <v>347</v>
      </c>
      <c r="E82" s="21" t="s">
        <v>645</v>
      </c>
      <c r="F82" s="88" t="s">
        <v>341</v>
      </c>
      <c r="G82" s="113">
        <v>54500000</v>
      </c>
      <c r="H82" s="113">
        <v>59869215.2</v>
      </c>
      <c r="I82" s="21" t="s">
        <v>228</v>
      </c>
      <c r="J82" s="87">
        <v>4550000</v>
      </c>
      <c r="K82" s="87">
        <v>4550000</v>
      </c>
      <c r="L82" s="3"/>
    </row>
    <row r="83" spans="1:12" ht="102.75" customHeight="1">
      <c r="A83" s="205"/>
      <c r="B83" s="25" t="s">
        <v>85</v>
      </c>
      <c r="C83" s="58" t="s">
        <v>86</v>
      </c>
      <c r="D83" s="22" t="s">
        <v>132</v>
      </c>
      <c r="E83" s="19" t="s">
        <v>147</v>
      </c>
      <c r="F83" s="91">
        <v>401</v>
      </c>
      <c r="G83" s="82">
        <v>2408000</v>
      </c>
      <c r="H83" s="82">
        <v>971543.2</v>
      </c>
      <c r="I83" s="21" t="s">
        <v>148</v>
      </c>
      <c r="J83" s="123" t="s">
        <v>149</v>
      </c>
      <c r="K83" s="123" t="s">
        <v>986</v>
      </c>
      <c r="L83" s="3"/>
    </row>
    <row r="84" spans="1:12" ht="51" customHeight="1">
      <c r="A84" s="205"/>
      <c r="B84" s="188"/>
      <c r="C84" s="183" t="s">
        <v>74</v>
      </c>
      <c r="D84" s="172" t="s">
        <v>150</v>
      </c>
      <c r="E84" s="29" t="s">
        <v>151</v>
      </c>
      <c r="F84" s="78">
        <v>401</v>
      </c>
      <c r="G84" s="79">
        <v>118000</v>
      </c>
      <c r="H84" s="79">
        <v>91455</v>
      </c>
      <c r="I84" s="29" t="s">
        <v>152</v>
      </c>
      <c r="J84" s="123">
        <v>10</v>
      </c>
      <c r="K84" s="123">
        <v>10</v>
      </c>
      <c r="L84" s="3"/>
    </row>
    <row r="85" spans="1:12" ht="30" customHeight="1">
      <c r="A85" s="205"/>
      <c r="B85" s="188"/>
      <c r="C85" s="183"/>
      <c r="D85" s="232"/>
      <c r="E85" s="29" t="s">
        <v>646</v>
      </c>
      <c r="F85" s="78">
        <v>401</v>
      </c>
      <c r="G85" s="79">
        <v>317000</v>
      </c>
      <c r="H85" s="79">
        <v>153171.5</v>
      </c>
      <c r="I85" s="29" t="s">
        <v>153</v>
      </c>
      <c r="J85" s="123">
        <v>3</v>
      </c>
      <c r="K85" s="123">
        <v>3</v>
      </c>
      <c r="L85" s="3"/>
    </row>
    <row r="86" spans="1:12" ht="30" customHeight="1">
      <c r="A86" s="205"/>
      <c r="B86" s="188"/>
      <c r="C86" s="183"/>
      <c r="D86" s="232"/>
      <c r="E86" s="21" t="s">
        <v>647</v>
      </c>
      <c r="F86" s="78">
        <v>401</v>
      </c>
      <c r="G86" s="79">
        <v>5000</v>
      </c>
      <c r="H86" s="79">
        <v>0</v>
      </c>
      <c r="I86" s="29" t="s">
        <v>154</v>
      </c>
      <c r="J86" s="124">
        <v>1</v>
      </c>
      <c r="K86" s="124">
        <v>1</v>
      </c>
      <c r="L86" s="3"/>
    </row>
    <row r="87" spans="1:12" ht="30" customHeight="1">
      <c r="A87" s="205"/>
      <c r="B87" s="188"/>
      <c r="C87" s="183"/>
      <c r="D87" s="173"/>
      <c r="E87" s="29" t="s">
        <v>648</v>
      </c>
      <c r="F87" s="78">
        <v>401</v>
      </c>
      <c r="G87" s="79">
        <v>5905000</v>
      </c>
      <c r="H87" s="79">
        <v>3621685.7</v>
      </c>
      <c r="I87" s="29" t="s">
        <v>155</v>
      </c>
      <c r="J87" s="123">
        <v>5</v>
      </c>
      <c r="K87" s="123">
        <v>4</v>
      </c>
      <c r="L87" s="3"/>
    </row>
    <row r="88" spans="1:12" ht="36.75" customHeight="1">
      <c r="A88" s="205"/>
      <c r="B88" s="188"/>
      <c r="C88" s="183"/>
      <c r="D88" s="22" t="s">
        <v>234</v>
      </c>
      <c r="E88" s="29" t="s">
        <v>649</v>
      </c>
      <c r="F88" s="78">
        <v>501</v>
      </c>
      <c r="G88" s="79">
        <v>100599000</v>
      </c>
      <c r="H88" s="79">
        <v>104483944.54</v>
      </c>
      <c r="I88" s="21" t="s">
        <v>226</v>
      </c>
      <c r="J88" s="90" t="s">
        <v>218</v>
      </c>
      <c r="K88" s="90" t="s">
        <v>218</v>
      </c>
      <c r="L88" s="3"/>
    </row>
    <row r="89" spans="1:12" ht="28.5" customHeight="1">
      <c r="A89" s="205"/>
      <c r="B89" s="188"/>
      <c r="C89" s="183"/>
      <c r="D89" s="174" t="s">
        <v>350</v>
      </c>
      <c r="E89" s="21" t="s">
        <v>650</v>
      </c>
      <c r="F89" s="88" t="s">
        <v>341</v>
      </c>
      <c r="G89" s="79">
        <v>38000000</v>
      </c>
      <c r="H89" s="79">
        <v>14542970.71</v>
      </c>
      <c r="I89" s="29" t="s">
        <v>355</v>
      </c>
      <c r="J89" s="125">
        <v>1</v>
      </c>
      <c r="K89" s="125">
        <v>0.39</v>
      </c>
      <c r="L89" s="3"/>
    </row>
    <row r="90" spans="1:12" ht="54.75" customHeight="1">
      <c r="A90" s="205"/>
      <c r="B90" s="188"/>
      <c r="C90" s="183"/>
      <c r="D90" s="174"/>
      <c r="E90" s="21" t="s">
        <v>651</v>
      </c>
      <c r="F90" s="88" t="s">
        <v>341</v>
      </c>
      <c r="G90" s="79">
        <v>3200000</v>
      </c>
      <c r="H90" s="79">
        <v>3099859.89</v>
      </c>
      <c r="I90" s="29" t="s">
        <v>175</v>
      </c>
      <c r="J90" s="112" t="s">
        <v>176</v>
      </c>
      <c r="K90" s="112" t="s">
        <v>176</v>
      </c>
      <c r="L90" s="3"/>
    </row>
    <row r="91" spans="1:12" ht="39.75" customHeight="1">
      <c r="A91" s="205"/>
      <c r="B91" s="188"/>
      <c r="C91" s="183"/>
      <c r="D91" s="22" t="s">
        <v>343</v>
      </c>
      <c r="E91" s="19" t="s">
        <v>652</v>
      </c>
      <c r="F91" s="88" t="s">
        <v>341</v>
      </c>
      <c r="G91" s="79">
        <v>11725000</v>
      </c>
      <c r="H91" s="79">
        <v>6142578.72</v>
      </c>
      <c r="I91" s="29" t="s">
        <v>175</v>
      </c>
      <c r="J91" s="112" t="s">
        <v>176</v>
      </c>
      <c r="K91" s="112" t="s">
        <v>176</v>
      </c>
      <c r="L91" s="3"/>
    </row>
    <row r="92" spans="1:12" ht="36.75" customHeight="1">
      <c r="A92" s="205"/>
      <c r="B92" s="188"/>
      <c r="C92" s="183"/>
      <c r="D92" s="172" t="s">
        <v>361</v>
      </c>
      <c r="E92" s="21" t="s">
        <v>653</v>
      </c>
      <c r="F92" s="88" t="s">
        <v>341</v>
      </c>
      <c r="G92" s="79">
        <v>153276000</v>
      </c>
      <c r="H92" s="79">
        <v>108306802.34</v>
      </c>
      <c r="I92" s="29" t="s">
        <v>356</v>
      </c>
      <c r="J92" s="124">
        <v>55600</v>
      </c>
      <c r="K92" s="124">
        <v>49050</v>
      </c>
      <c r="L92" s="3"/>
    </row>
    <row r="93" spans="1:12" ht="36.75" customHeight="1">
      <c r="A93" s="205"/>
      <c r="B93" s="188"/>
      <c r="C93" s="183"/>
      <c r="D93" s="208"/>
      <c r="E93" s="21" t="s">
        <v>654</v>
      </c>
      <c r="F93" s="88" t="s">
        <v>341</v>
      </c>
      <c r="G93" s="79">
        <v>145518700</v>
      </c>
      <c r="H93" s="79">
        <v>111398510.86</v>
      </c>
      <c r="I93" s="29" t="s">
        <v>357</v>
      </c>
      <c r="J93" s="124" t="s">
        <v>358</v>
      </c>
      <c r="K93" s="124" t="s">
        <v>981</v>
      </c>
      <c r="L93" s="3"/>
    </row>
    <row r="94" spans="1:12" ht="52.5" customHeight="1">
      <c r="A94" s="205"/>
      <c r="B94" s="188"/>
      <c r="C94" s="183"/>
      <c r="D94" s="208"/>
      <c r="E94" s="19" t="s">
        <v>655</v>
      </c>
      <c r="F94" s="88" t="s">
        <v>341</v>
      </c>
      <c r="G94" s="79">
        <v>3325000</v>
      </c>
      <c r="H94" s="79">
        <v>2681322.63</v>
      </c>
      <c r="I94" s="29" t="s">
        <v>359</v>
      </c>
      <c r="J94" s="123" t="s">
        <v>360</v>
      </c>
      <c r="K94" s="123" t="s">
        <v>982</v>
      </c>
      <c r="L94" s="3"/>
    </row>
    <row r="95" spans="1:13" ht="118.5" customHeight="1">
      <c r="A95" s="205"/>
      <c r="B95" s="188"/>
      <c r="C95" s="20" t="s">
        <v>88</v>
      </c>
      <c r="D95" s="22" t="s">
        <v>286</v>
      </c>
      <c r="E95" s="21" t="s">
        <v>656</v>
      </c>
      <c r="F95" s="91">
        <v>801</v>
      </c>
      <c r="G95" s="82">
        <v>885717000</v>
      </c>
      <c r="H95" s="82">
        <v>931576913.22</v>
      </c>
      <c r="I95" s="21" t="s">
        <v>287</v>
      </c>
      <c r="J95" s="84">
        <v>1</v>
      </c>
      <c r="K95" s="84">
        <v>1</v>
      </c>
      <c r="L95" s="1"/>
      <c r="M95" s="9"/>
    </row>
    <row r="96" spans="1:12" ht="31.5" customHeight="1">
      <c r="A96" s="205"/>
      <c r="B96" s="188"/>
      <c r="C96" s="183" t="s">
        <v>89</v>
      </c>
      <c r="D96" s="172" t="s">
        <v>367</v>
      </c>
      <c r="E96" s="21" t="s">
        <v>657</v>
      </c>
      <c r="F96" s="88" t="s">
        <v>341</v>
      </c>
      <c r="G96" s="82">
        <v>1375000</v>
      </c>
      <c r="H96" s="82">
        <v>1376049.07</v>
      </c>
      <c r="I96" s="21" t="s">
        <v>362</v>
      </c>
      <c r="J96" s="88" t="s">
        <v>364</v>
      </c>
      <c r="K96" s="88" t="s">
        <v>983</v>
      </c>
      <c r="L96" s="3"/>
    </row>
    <row r="97" spans="1:12" ht="45.75" customHeight="1">
      <c r="A97" s="205"/>
      <c r="B97" s="188"/>
      <c r="C97" s="183"/>
      <c r="D97" s="208"/>
      <c r="E97" s="21" t="s">
        <v>658</v>
      </c>
      <c r="F97" s="88" t="s">
        <v>341</v>
      </c>
      <c r="G97" s="82">
        <v>14800000</v>
      </c>
      <c r="H97" s="82">
        <v>15218901.99</v>
      </c>
      <c r="I97" s="21" t="s">
        <v>365</v>
      </c>
      <c r="J97" s="112" t="s">
        <v>176</v>
      </c>
      <c r="K97" s="112" t="s">
        <v>176</v>
      </c>
      <c r="L97" s="3"/>
    </row>
    <row r="98" spans="1:12" ht="31.5" customHeight="1">
      <c r="A98" s="205"/>
      <c r="B98" s="188"/>
      <c r="C98" s="183"/>
      <c r="D98" s="231"/>
      <c r="E98" s="21" t="s">
        <v>659</v>
      </c>
      <c r="F98" s="88" t="s">
        <v>341</v>
      </c>
      <c r="G98" s="82">
        <v>15014750</v>
      </c>
      <c r="H98" s="82">
        <v>8505102.9</v>
      </c>
      <c r="I98" s="21" t="s">
        <v>366</v>
      </c>
      <c r="J98" s="84">
        <v>0.45</v>
      </c>
      <c r="K98" s="84">
        <v>0.45</v>
      </c>
      <c r="L98" s="3"/>
    </row>
    <row r="99" spans="1:12" ht="48" customHeight="1">
      <c r="A99" s="205"/>
      <c r="B99" s="188"/>
      <c r="C99" s="183" t="s">
        <v>43</v>
      </c>
      <c r="D99" s="174" t="s">
        <v>340</v>
      </c>
      <c r="E99" s="21" t="s">
        <v>660</v>
      </c>
      <c r="F99" s="91">
        <v>801</v>
      </c>
      <c r="G99" s="82">
        <v>161000</v>
      </c>
      <c r="H99" s="82">
        <v>39937.5</v>
      </c>
      <c r="I99" s="21" t="s">
        <v>288</v>
      </c>
      <c r="J99" s="126" t="s">
        <v>289</v>
      </c>
      <c r="K99" s="126" t="s">
        <v>1023</v>
      </c>
      <c r="L99" s="34"/>
    </row>
    <row r="100" spans="1:12" ht="30.75" customHeight="1">
      <c r="A100" s="205"/>
      <c r="B100" s="188"/>
      <c r="C100" s="183"/>
      <c r="D100" s="174"/>
      <c r="E100" s="21" t="s">
        <v>661</v>
      </c>
      <c r="F100" s="91">
        <v>801</v>
      </c>
      <c r="G100" s="82">
        <v>3814000</v>
      </c>
      <c r="H100" s="82">
        <v>35360</v>
      </c>
      <c r="I100" s="21" t="s">
        <v>290</v>
      </c>
      <c r="J100" s="127" t="s">
        <v>291</v>
      </c>
      <c r="K100" s="127" t="s">
        <v>946</v>
      </c>
      <c r="L100" s="34"/>
    </row>
    <row r="101" spans="1:12" ht="30.75" customHeight="1">
      <c r="A101" s="205"/>
      <c r="B101" s="188"/>
      <c r="C101" s="183"/>
      <c r="D101" s="174"/>
      <c r="E101" s="21" t="s">
        <v>662</v>
      </c>
      <c r="F101" s="91">
        <v>801</v>
      </c>
      <c r="G101" s="82">
        <v>0</v>
      </c>
      <c r="H101" s="82">
        <v>0</v>
      </c>
      <c r="I101" s="21" t="s">
        <v>290</v>
      </c>
      <c r="J101" s="127" t="s">
        <v>292</v>
      </c>
      <c r="K101" s="127" t="s">
        <v>946</v>
      </c>
      <c r="L101" s="34"/>
    </row>
    <row r="102" spans="1:12" ht="41.25" customHeight="1">
      <c r="A102" s="205"/>
      <c r="B102" s="188"/>
      <c r="C102" s="42" t="s">
        <v>83</v>
      </c>
      <c r="D102" s="22" t="s">
        <v>369</v>
      </c>
      <c r="E102" s="21" t="s">
        <v>663</v>
      </c>
      <c r="F102" s="88" t="s">
        <v>341</v>
      </c>
      <c r="G102" s="82">
        <v>13323000</v>
      </c>
      <c r="H102" s="82">
        <v>9459271.82</v>
      </c>
      <c r="I102" s="21" t="s">
        <v>368</v>
      </c>
      <c r="J102" s="88" t="s">
        <v>382</v>
      </c>
      <c r="K102" s="88" t="s">
        <v>382</v>
      </c>
      <c r="L102" s="34"/>
    </row>
    <row r="103" spans="1:12" ht="49.5" customHeight="1">
      <c r="A103" s="205"/>
      <c r="B103" s="188"/>
      <c r="C103" s="42" t="s">
        <v>44</v>
      </c>
      <c r="D103" s="25" t="s">
        <v>367</v>
      </c>
      <c r="E103" s="21" t="s">
        <v>664</v>
      </c>
      <c r="F103" s="88" t="s">
        <v>341</v>
      </c>
      <c r="G103" s="82">
        <v>4209450</v>
      </c>
      <c r="H103" s="82">
        <v>2621250</v>
      </c>
      <c r="I103" s="21" t="s">
        <v>370</v>
      </c>
      <c r="J103" s="88" t="s">
        <v>371</v>
      </c>
      <c r="K103" s="88" t="s">
        <v>371</v>
      </c>
      <c r="L103" s="34"/>
    </row>
    <row r="104" spans="1:12" ht="30.75" customHeight="1">
      <c r="A104" s="205"/>
      <c r="B104" s="216" t="s">
        <v>1076</v>
      </c>
      <c r="C104" s="174" t="s">
        <v>45</v>
      </c>
      <c r="D104" s="172" t="s">
        <v>350</v>
      </c>
      <c r="E104" s="21" t="s">
        <v>665</v>
      </c>
      <c r="F104" s="88" t="s">
        <v>341</v>
      </c>
      <c r="G104" s="82">
        <v>9500</v>
      </c>
      <c r="H104" s="82">
        <v>0</v>
      </c>
      <c r="I104" s="21" t="s">
        <v>372</v>
      </c>
      <c r="J104" s="90">
        <v>0</v>
      </c>
      <c r="K104" s="90">
        <v>0</v>
      </c>
      <c r="L104" s="34"/>
    </row>
    <row r="105" spans="1:12" ht="48" customHeight="1">
      <c r="A105" s="205"/>
      <c r="B105" s="216"/>
      <c r="C105" s="174"/>
      <c r="D105" s="231"/>
      <c r="E105" s="21" t="s">
        <v>666</v>
      </c>
      <c r="F105" s="88" t="s">
        <v>341</v>
      </c>
      <c r="G105" s="82">
        <v>479500</v>
      </c>
      <c r="H105" s="82">
        <v>469800.25</v>
      </c>
      <c r="I105" s="21" t="s">
        <v>175</v>
      </c>
      <c r="J105" s="90" t="s">
        <v>176</v>
      </c>
      <c r="K105" s="90" t="s">
        <v>176</v>
      </c>
      <c r="L105" s="34"/>
    </row>
    <row r="106" spans="1:12" ht="55.5" customHeight="1">
      <c r="A106" s="205"/>
      <c r="B106" s="216"/>
      <c r="C106" s="174"/>
      <c r="D106" s="22" t="s">
        <v>374</v>
      </c>
      <c r="E106" s="21" t="s">
        <v>667</v>
      </c>
      <c r="F106" s="88" t="s">
        <v>341</v>
      </c>
      <c r="G106" s="128">
        <v>115600</v>
      </c>
      <c r="H106" s="128">
        <v>115583.78</v>
      </c>
      <c r="I106" s="21" t="s">
        <v>373</v>
      </c>
      <c r="J106" s="112" t="s">
        <v>176</v>
      </c>
      <c r="K106" s="112" t="s">
        <v>176</v>
      </c>
      <c r="L106" s="34"/>
    </row>
    <row r="107" spans="1:12" s="16" customFormat="1" ht="58.5" customHeight="1">
      <c r="A107" s="205"/>
      <c r="B107" s="215"/>
      <c r="C107" s="42" t="s">
        <v>46</v>
      </c>
      <c r="D107" s="25" t="s">
        <v>346</v>
      </c>
      <c r="E107" s="21" t="s">
        <v>668</v>
      </c>
      <c r="F107" s="88" t="s">
        <v>341</v>
      </c>
      <c r="G107" s="128">
        <v>17500000</v>
      </c>
      <c r="H107" s="128">
        <v>12132937.5</v>
      </c>
      <c r="I107" s="21" t="s">
        <v>355</v>
      </c>
      <c r="J107" s="118">
        <v>1</v>
      </c>
      <c r="K107" s="118">
        <v>0.7</v>
      </c>
      <c r="L107" s="27"/>
    </row>
    <row r="108" spans="1:12" s="16" customFormat="1" ht="30.75" customHeight="1">
      <c r="A108" s="205"/>
      <c r="B108" s="215"/>
      <c r="C108" s="183" t="s">
        <v>47</v>
      </c>
      <c r="D108" s="48" t="s">
        <v>315</v>
      </c>
      <c r="E108" s="70" t="s">
        <v>669</v>
      </c>
      <c r="F108" s="91">
        <v>1101</v>
      </c>
      <c r="G108" s="104">
        <v>50000</v>
      </c>
      <c r="H108" s="104">
        <v>3630</v>
      </c>
      <c r="I108" s="70" t="s">
        <v>318</v>
      </c>
      <c r="J108" s="93" t="s">
        <v>319</v>
      </c>
      <c r="K108" s="93" t="s">
        <v>1060</v>
      </c>
      <c r="L108" s="27"/>
    </row>
    <row r="109" spans="1:12" s="16" customFormat="1" ht="54.75" customHeight="1">
      <c r="A109" s="205"/>
      <c r="B109" s="215"/>
      <c r="C109" s="183"/>
      <c r="D109" s="48" t="s">
        <v>316</v>
      </c>
      <c r="E109" s="70" t="s">
        <v>670</v>
      </c>
      <c r="F109" s="91">
        <v>1101</v>
      </c>
      <c r="G109" s="104">
        <v>780000</v>
      </c>
      <c r="H109" s="104">
        <v>667800</v>
      </c>
      <c r="I109" s="70" t="s">
        <v>320</v>
      </c>
      <c r="J109" s="93" t="s">
        <v>321</v>
      </c>
      <c r="K109" s="93" t="s">
        <v>1061</v>
      </c>
      <c r="L109" s="27"/>
    </row>
    <row r="110" spans="1:12" s="16" customFormat="1" ht="69" customHeight="1">
      <c r="A110" s="205"/>
      <c r="B110" s="215"/>
      <c r="C110" s="183"/>
      <c r="D110" s="48" t="s">
        <v>317</v>
      </c>
      <c r="E110" s="70" t="s">
        <v>671</v>
      </c>
      <c r="F110" s="91">
        <v>1102</v>
      </c>
      <c r="G110" s="104">
        <v>1365000</v>
      </c>
      <c r="H110" s="104">
        <v>69000</v>
      </c>
      <c r="I110" s="92" t="s">
        <v>322</v>
      </c>
      <c r="J110" s="129">
        <v>0</v>
      </c>
      <c r="K110" s="129">
        <v>0</v>
      </c>
      <c r="L110" s="27"/>
    </row>
    <row r="111" spans="1:12" s="16" customFormat="1" ht="77.25" customHeight="1">
      <c r="A111" s="205"/>
      <c r="B111" s="216" t="s">
        <v>48</v>
      </c>
      <c r="C111" s="183" t="s">
        <v>49</v>
      </c>
      <c r="D111" s="22" t="s">
        <v>286</v>
      </c>
      <c r="E111" s="21" t="s">
        <v>672</v>
      </c>
      <c r="F111" s="91">
        <v>801</v>
      </c>
      <c r="G111" s="82">
        <v>720000</v>
      </c>
      <c r="H111" s="82">
        <v>720000</v>
      </c>
      <c r="I111" s="21" t="s">
        <v>293</v>
      </c>
      <c r="J111" s="84">
        <v>3</v>
      </c>
      <c r="K111" s="84">
        <v>1</v>
      </c>
      <c r="L111" s="27"/>
    </row>
    <row r="112" spans="1:12" s="16" customFormat="1" ht="30.75" customHeight="1">
      <c r="A112" s="205"/>
      <c r="B112" s="216"/>
      <c r="C112" s="183"/>
      <c r="D112" s="172" t="s">
        <v>367</v>
      </c>
      <c r="E112" s="21" t="s">
        <v>673</v>
      </c>
      <c r="F112" s="88" t="s">
        <v>341</v>
      </c>
      <c r="G112" s="82">
        <v>950000</v>
      </c>
      <c r="H112" s="82">
        <v>912675.02</v>
      </c>
      <c r="I112" s="21" t="s">
        <v>375</v>
      </c>
      <c r="J112" s="86">
        <v>2</v>
      </c>
      <c r="K112" s="86">
        <v>2</v>
      </c>
      <c r="L112" s="27"/>
    </row>
    <row r="113" spans="1:12" s="16" customFormat="1" ht="30.75" customHeight="1">
      <c r="A113" s="205"/>
      <c r="B113" s="216"/>
      <c r="C113" s="183"/>
      <c r="D113" s="208"/>
      <c r="E113" s="21" t="s">
        <v>674</v>
      </c>
      <c r="F113" s="88" t="s">
        <v>341</v>
      </c>
      <c r="G113" s="82">
        <v>238000</v>
      </c>
      <c r="H113" s="82">
        <v>0</v>
      </c>
      <c r="I113" s="33" t="s">
        <v>280</v>
      </c>
      <c r="J113" s="130">
        <v>0.3</v>
      </c>
      <c r="K113" s="130">
        <v>0.3</v>
      </c>
      <c r="L113" s="27"/>
    </row>
    <row r="114" spans="1:12" s="16" customFormat="1" ht="30.75" customHeight="1">
      <c r="A114" s="205"/>
      <c r="B114" s="216"/>
      <c r="C114" s="183"/>
      <c r="D114" s="231"/>
      <c r="E114" s="21" t="s">
        <v>675</v>
      </c>
      <c r="F114" s="88" t="s">
        <v>341</v>
      </c>
      <c r="G114" s="131">
        <v>1417000</v>
      </c>
      <c r="H114" s="131">
        <v>33600</v>
      </c>
      <c r="I114" s="33" t="s">
        <v>355</v>
      </c>
      <c r="J114" s="118">
        <v>0.4</v>
      </c>
      <c r="K114" s="118">
        <v>0.1</v>
      </c>
      <c r="L114" s="27"/>
    </row>
    <row r="115" spans="1:11" s="3" customFormat="1" ht="25.5" customHeight="1">
      <c r="A115" s="181" t="s">
        <v>32</v>
      </c>
      <c r="B115" s="182"/>
      <c r="C115" s="182"/>
      <c r="D115" s="182"/>
      <c r="E115" s="182"/>
      <c r="F115" s="182"/>
      <c r="G115" s="40">
        <f>SUM(G70:G114)</f>
        <v>1794762150</v>
      </c>
      <c r="H115" s="40">
        <f>SUM(H70:H114)</f>
        <v>1694152087.2399998</v>
      </c>
      <c r="I115" s="65"/>
      <c r="J115" s="60"/>
      <c r="K115" s="60"/>
    </row>
    <row r="116" spans="1:11" ht="45" customHeight="1">
      <c r="A116" s="203" t="s">
        <v>95</v>
      </c>
      <c r="B116" s="183" t="s">
        <v>4</v>
      </c>
      <c r="C116" s="183" t="s">
        <v>5</v>
      </c>
      <c r="D116" s="174" t="s">
        <v>235</v>
      </c>
      <c r="E116" s="21" t="s">
        <v>587</v>
      </c>
      <c r="F116" s="91">
        <v>1301</v>
      </c>
      <c r="G116" s="82">
        <v>20351000</v>
      </c>
      <c r="H116" s="82">
        <v>25910244.12</v>
      </c>
      <c r="I116" s="21" t="s">
        <v>241</v>
      </c>
      <c r="J116" s="83">
        <v>100</v>
      </c>
      <c r="K116" s="83">
        <v>221</v>
      </c>
    </row>
    <row r="117" spans="1:11" ht="39.75" customHeight="1">
      <c r="A117" s="203"/>
      <c r="B117" s="183"/>
      <c r="C117" s="183"/>
      <c r="D117" s="176"/>
      <c r="E117" s="21" t="s">
        <v>676</v>
      </c>
      <c r="F117" s="91">
        <v>1301</v>
      </c>
      <c r="G117" s="82">
        <v>47500</v>
      </c>
      <c r="H117" s="82">
        <v>767014</v>
      </c>
      <c r="I117" s="21" t="s">
        <v>242</v>
      </c>
      <c r="J117" s="83">
        <v>0</v>
      </c>
      <c r="K117" s="83">
        <v>2</v>
      </c>
    </row>
    <row r="118" spans="1:11" ht="43.5" customHeight="1">
      <c r="A118" s="203"/>
      <c r="B118" s="183"/>
      <c r="C118" s="183"/>
      <c r="D118" s="22" t="s">
        <v>343</v>
      </c>
      <c r="E118" s="21" t="s">
        <v>677</v>
      </c>
      <c r="F118" s="88" t="s">
        <v>341</v>
      </c>
      <c r="G118" s="82">
        <v>41757000</v>
      </c>
      <c r="H118" s="82">
        <v>29747084.81</v>
      </c>
      <c r="I118" s="21" t="s">
        <v>352</v>
      </c>
      <c r="J118" s="83">
        <v>25</v>
      </c>
      <c r="K118" s="83">
        <v>11</v>
      </c>
    </row>
    <row r="119" spans="1:11" ht="39.75" customHeight="1">
      <c r="A119" s="203"/>
      <c r="B119" s="183"/>
      <c r="C119" s="183"/>
      <c r="D119" s="174" t="s">
        <v>353</v>
      </c>
      <c r="E119" s="21" t="s">
        <v>678</v>
      </c>
      <c r="F119" s="88" t="s">
        <v>341</v>
      </c>
      <c r="G119" s="82">
        <v>12900000</v>
      </c>
      <c r="H119" s="82">
        <v>7052561.18</v>
      </c>
      <c r="I119" s="21" t="s">
        <v>352</v>
      </c>
      <c r="J119" s="83">
        <v>6</v>
      </c>
      <c r="K119" s="83">
        <v>9</v>
      </c>
    </row>
    <row r="120" spans="1:11" ht="42" customHeight="1">
      <c r="A120" s="203"/>
      <c r="B120" s="183"/>
      <c r="C120" s="183"/>
      <c r="D120" s="174"/>
      <c r="E120" s="21" t="s">
        <v>679</v>
      </c>
      <c r="F120" s="88" t="s">
        <v>341</v>
      </c>
      <c r="G120" s="128">
        <v>77900000</v>
      </c>
      <c r="H120" s="128">
        <v>1988468.4</v>
      </c>
      <c r="I120" s="33" t="s">
        <v>355</v>
      </c>
      <c r="J120" s="118">
        <v>1</v>
      </c>
      <c r="K120" s="132">
        <v>0.026</v>
      </c>
    </row>
    <row r="121" spans="1:11" ht="30.75" customHeight="1">
      <c r="A121" s="204"/>
      <c r="B121" s="183" t="s">
        <v>14</v>
      </c>
      <c r="C121" s="183" t="s">
        <v>51</v>
      </c>
      <c r="D121" s="174" t="s">
        <v>235</v>
      </c>
      <c r="E121" s="21" t="s">
        <v>680</v>
      </c>
      <c r="F121" s="91">
        <v>1301</v>
      </c>
      <c r="G121" s="82">
        <v>194000000</v>
      </c>
      <c r="H121" s="82">
        <v>200916589.01</v>
      </c>
      <c r="I121" s="21" t="s">
        <v>243</v>
      </c>
      <c r="J121" s="87">
        <v>1878</v>
      </c>
      <c r="K121" s="87">
        <v>1878</v>
      </c>
    </row>
    <row r="122" spans="1:11" ht="30.75" customHeight="1">
      <c r="A122" s="204"/>
      <c r="B122" s="183"/>
      <c r="C122" s="183"/>
      <c r="D122" s="175"/>
      <c r="E122" s="21" t="s">
        <v>681</v>
      </c>
      <c r="F122" s="91">
        <v>1301</v>
      </c>
      <c r="G122" s="82">
        <v>24000000</v>
      </c>
      <c r="H122" s="82">
        <v>26505471</v>
      </c>
      <c r="I122" s="21" t="s">
        <v>243</v>
      </c>
      <c r="J122" s="87">
        <v>314</v>
      </c>
      <c r="K122" s="87">
        <v>314</v>
      </c>
    </row>
    <row r="123" spans="1:11" ht="48" customHeight="1">
      <c r="A123" s="204"/>
      <c r="B123" s="183"/>
      <c r="C123" s="183" t="s">
        <v>52</v>
      </c>
      <c r="D123" s="22" t="s">
        <v>899</v>
      </c>
      <c r="E123" s="21" t="s">
        <v>682</v>
      </c>
      <c r="F123" s="91">
        <v>801</v>
      </c>
      <c r="G123" s="82">
        <v>45521000</v>
      </c>
      <c r="H123" s="82">
        <v>44452741.08</v>
      </c>
      <c r="I123" s="21" t="s">
        <v>294</v>
      </c>
      <c r="J123" s="112" t="s">
        <v>218</v>
      </c>
      <c r="K123" s="133" t="s">
        <v>1024</v>
      </c>
    </row>
    <row r="124" spans="1:11" ht="45" customHeight="1">
      <c r="A124" s="204"/>
      <c r="B124" s="183"/>
      <c r="C124" s="183"/>
      <c r="D124" s="22" t="s">
        <v>900</v>
      </c>
      <c r="E124" s="22" t="s">
        <v>683</v>
      </c>
      <c r="F124" s="91">
        <v>1901</v>
      </c>
      <c r="G124" s="134">
        <v>0</v>
      </c>
      <c r="H124" s="134">
        <v>0</v>
      </c>
      <c r="I124" s="33" t="s">
        <v>469</v>
      </c>
      <c r="J124" s="135" t="s">
        <v>470</v>
      </c>
      <c r="K124" s="135" t="s">
        <v>1032</v>
      </c>
    </row>
    <row r="125" spans="1:11" ht="31.5" customHeight="1">
      <c r="A125" s="204"/>
      <c r="B125" s="183"/>
      <c r="C125" s="183"/>
      <c r="D125" s="174" t="s">
        <v>901</v>
      </c>
      <c r="E125" s="183" t="s">
        <v>684</v>
      </c>
      <c r="F125" s="196">
        <v>1901</v>
      </c>
      <c r="G125" s="192">
        <v>14088000</v>
      </c>
      <c r="H125" s="192">
        <v>14088000</v>
      </c>
      <c r="I125" s="33" t="s">
        <v>471</v>
      </c>
      <c r="J125" s="136" t="s">
        <v>472</v>
      </c>
      <c r="K125" s="136" t="s">
        <v>1033</v>
      </c>
    </row>
    <row r="126" spans="1:11" ht="31.5" customHeight="1">
      <c r="A126" s="204"/>
      <c r="B126" s="183"/>
      <c r="C126" s="183"/>
      <c r="D126" s="174"/>
      <c r="E126" s="183"/>
      <c r="F126" s="197"/>
      <c r="G126" s="193"/>
      <c r="H126" s="193"/>
      <c r="I126" s="33" t="s">
        <v>473</v>
      </c>
      <c r="J126" s="136" t="s">
        <v>474</v>
      </c>
      <c r="K126" s="136" t="s">
        <v>474</v>
      </c>
    </row>
    <row r="127" spans="1:11" ht="31.5" customHeight="1">
      <c r="A127" s="204"/>
      <c r="B127" s="183"/>
      <c r="C127" s="183"/>
      <c r="D127" s="174"/>
      <c r="E127" s="183"/>
      <c r="F127" s="197"/>
      <c r="G127" s="193"/>
      <c r="H127" s="193"/>
      <c r="I127" s="33" t="s">
        <v>475</v>
      </c>
      <c r="J127" s="136" t="s">
        <v>476</v>
      </c>
      <c r="K127" s="136" t="s">
        <v>1034</v>
      </c>
    </row>
    <row r="128" spans="1:11" ht="31.5" customHeight="1">
      <c r="A128" s="204"/>
      <c r="B128" s="183"/>
      <c r="C128" s="183"/>
      <c r="D128" s="174"/>
      <c r="E128" s="183"/>
      <c r="F128" s="197"/>
      <c r="G128" s="193"/>
      <c r="H128" s="193"/>
      <c r="I128" s="33" t="s">
        <v>477</v>
      </c>
      <c r="J128" s="136" t="s">
        <v>478</v>
      </c>
      <c r="K128" s="136" t="s">
        <v>478</v>
      </c>
    </row>
    <row r="129" spans="1:11" ht="31.5" customHeight="1">
      <c r="A129" s="204"/>
      <c r="B129" s="183"/>
      <c r="C129" s="183"/>
      <c r="D129" s="174" t="s">
        <v>902</v>
      </c>
      <c r="E129" s="183" t="s">
        <v>685</v>
      </c>
      <c r="F129" s="196">
        <v>1901</v>
      </c>
      <c r="G129" s="192">
        <v>710000</v>
      </c>
      <c r="H129" s="192">
        <v>710000</v>
      </c>
      <c r="I129" s="33" t="s">
        <v>479</v>
      </c>
      <c r="J129" s="117">
        <v>150</v>
      </c>
      <c r="K129" s="117">
        <v>171</v>
      </c>
    </row>
    <row r="130" spans="1:11" ht="31.5" customHeight="1">
      <c r="A130" s="204"/>
      <c r="B130" s="183"/>
      <c r="C130" s="183"/>
      <c r="D130" s="174"/>
      <c r="E130" s="183"/>
      <c r="F130" s="197"/>
      <c r="G130" s="193"/>
      <c r="H130" s="193"/>
      <c r="I130" s="33" t="s">
        <v>480</v>
      </c>
      <c r="J130" s="117">
        <v>25</v>
      </c>
      <c r="K130" s="117">
        <v>28</v>
      </c>
    </row>
    <row r="131" spans="1:11" ht="31.5" customHeight="1">
      <c r="A131" s="204"/>
      <c r="B131" s="183"/>
      <c r="C131" s="183"/>
      <c r="D131" s="174"/>
      <c r="E131" s="183"/>
      <c r="F131" s="197"/>
      <c r="G131" s="193"/>
      <c r="H131" s="193"/>
      <c r="I131" s="33" t="s">
        <v>481</v>
      </c>
      <c r="J131" s="117">
        <v>40</v>
      </c>
      <c r="K131" s="117">
        <v>51</v>
      </c>
    </row>
    <row r="132" spans="1:11" ht="39.75" customHeight="1">
      <c r="A132" s="204"/>
      <c r="B132" s="183"/>
      <c r="C132" s="183"/>
      <c r="D132" s="174"/>
      <c r="E132" s="19" t="s">
        <v>686</v>
      </c>
      <c r="F132" s="91">
        <v>1901</v>
      </c>
      <c r="G132" s="134">
        <v>100000</v>
      </c>
      <c r="H132" s="134">
        <v>5587183.2</v>
      </c>
      <c r="I132" s="33" t="s">
        <v>482</v>
      </c>
      <c r="J132" s="136" t="s">
        <v>176</v>
      </c>
      <c r="K132" s="136" t="s">
        <v>176</v>
      </c>
    </row>
    <row r="133" spans="1:11" ht="31.5" customHeight="1">
      <c r="A133" s="204"/>
      <c r="B133" s="183"/>
      <c r="C133" s="183"/>
      <c r="D133" s="174"/>
      <c r="E133" s="19" t="s">
        <v>687</v>
      </c>
      <c r="F133" s="91">
        <v>1901</v>
      </c>
      <c r="G133" s="134">
        <v>150000</v>
      </c>
      <c r="H133" s="134">
        <v>60000</v>
      </c>
      <c r="I133" s="137" t="s">
        <v>483</v>
      </c>
      <c r="J133" s="117">
        <v>3</v>
      </c>
      <c r="K133" s="117">
        <v>2</v>
      </c>
    </row>
    <row r="134" spans="1:11" ht="90.75" customHeight="1">
      <c r="A134" s="204"/>
      <c r="B134" s="183"/>
      <c r="C134" s="183"/>
      <c r="D134" s="174"/>
      <c r="E134" s="21" t="s">
        <v>688</v>
      </c>
      <c r="F134" s="91">
        <v>1901</v>
      </c>
      <c r="G134" s="134">
        <v>735000</v>
      </c>
      <c r="H134" s="134">
        <v>1323708.32</v>
      </c>
      <c r="I134" s="33" t="s">
        <v>484</v>
      </c>
      <c r="J134" s="135" t="s">
        <v>485</v>
      </c>
      <c r="K134" s="135" t="s">
        <v>1035</v>
      </c>
    </row>
    <row r="135" spans="1:11" ht="74.25" customHeight="1">
      <c r="A135" s="204"/>
      <c r="B135" s="183"/>
      <c r="C135" s="183"/>
      <c r="D135" s="174"/>
      <c r="E135" s="21" t="s">
        <v>689</v>
      </c>
      <c r="F135" s="91">
        <v>1901</v>
      </c>
      <c r="G135" s="134">
        <v>275000</v>
      </c>
      <c r="H135" s="134">
        <v>336620.35</v>
      </c>
      <c r="I135" s="33" t="s">
        <v>486</v>
      </c>
      <c r="J135" s="135" t="s">
        <v>487</v>
      </c>
      <c r="K135" s="135" t="s">
        <v>487</v>
      </c>
    </row>
    <row r="136" spans="1:11" ht="37.5" customHeight="1">
      <c r="A136" s="204"/>
      <c r="B136" s="183"/>
      <c r="C136" s="183"/>
      <c r="D136" s="174"/>
      <c r="E136" s="21" t="s">
        <v>690</v>
      </c>
      <c r="F136" s="91">
        <v>1901</v>
      </c>
      <c r="G136" s="134">
        <v>0</v>
      </c>
      <c r="H136" s="134">
        <v>0</v>
      </c>
      <c r="I136" s="33" t="s">
        <v>488</v>
      </c>
      <c r="J136" s="135" t="s">
        <v>489</v>
      </c>
      <c r="K136" s="135" t="s">
        <v>489</v>
      </c>
    </row>
    <row r="137" spans="1:11" ht="31.5" customHeight="1">
      <c r="A137" s="204"/>
      <c r="B137" s="183"/>
      <c r="C137" s="183"/>
      <c r="D137" s="174"/>
      <c r="E137" s="21" t="s">
        <v>691</v>
      </c>
      <c r="F137" s="91">
        <v>1901</v>
      </c>
      <c r="G137" s="134">
        <v>50000</v>
      </c>
      <c r="H137" s="134">
        <v>49900</v>
      </c>
      <c r="I137" s="33" t="s">
        <v>490</v>
      </c>
      <c r="J137" s="135" t="s">
        <v>491</v>
      </c>
      <c r="K137" s="135" t="s">
        <v>491</v>
      </c>
    </row>
    <row r="138" spans="1:11" ht="69" customHeight="1">
      <c r="A138" s="204"/>
      <c r="B138" s="183"/>
      <c r="C138" s="183"/>
      <c r="D138" s="174"/>
      <c r="E138" s="21" t="s">
        <v>692</v>
      </c>
      <c r="F138" s="91">
        <v>1901</v>
      </c>
      <c r="G138" s="134">
        <v>13668000</v>
      </c>
      <c r="H138" s="134">
        <v>1456895.47</v>
      </c>
      <c r="I138" s="33" t="s">
        <v>1077</v>
      </c>
      <c r="J138" s="135" t="s">
        <v>492</v>
      </c>
      <c r="K138" s="135" t="s">
        <v>492</v>
      </c>
    </row>
    <row r="139" spans="1:11" ht="61.5" customHeight="1">
      <c r="A139" s="204"/>
      <c r="B139" s="183"/>
      <c r="C139" s="183"/>
      <c r="D139" s="174"/>
      <c r="E139" s="21" t="s">
        <v>693</v>
      </c>
      <c r="F139" s="91">
        <v>1901</v>
      </c>
      <c r="G139" s="134">
        <v>0</v>
      </c>
      <c r="H139" s="134">
        <v>0</v>
      </c>
      <c r="I139" s="33" t="s">
        <v>493</v>
      </c>
      <c r="J139" s="135" t="s">
        <v>1084</v>
      </c>
      <c r="K139" s="135" t="s">
        <v>1084</v>
      </c>
    </row>
    <row r="140" spans="1:11" ht="31.5" customHeight="1">
      <c r="A140" s="204"/>
      <c r="B140" s="183"/>
      <c r="C140" s="183"/>
      <c r="D140" s="174"/>
      <c r="E140" s="22" t="s">
        <v>694</v>
      </c>
      <c r="F140" s="91">
        <v>1901</v>
      </c>
      <c r="G140" s="134">
        <v>250000</v>
      </c>
      <c r="H140" s="134">
        <v>0</v>
      </c>
      <c r="I140" s="33" t="s">
        <v>494</v>
      </c>
      <c r="J140" s="136" t="s">
        <v>495</v>
      </c>
      <c r="K140" s="117">
        <v>10</v>
      </c>
    </row>
    <row r="141" spans="1:11" ht="31.5" customHeight="1">
      <c r="A141" s="204"/>
      <c r="B141" s="183"/>
      <c r="C141" s="183"/>
      <c r="D141" s="174" t="s">
        <v>898</v>
      </c>
      <c r="E141" s="247" t="s">
        <v>695</v>
      </c>
      <c r="F141" s="196">
        <v>1902</v>
      </c>
      <c r="G141" s="192">
        <v>94600000</v>
      </c>
      <c r="H141" s="192">
        <v>84990703.49</v>
      </c>
      <c r="I141" s="21" t="s">
        <v>496</v>
      </c>
      <c r="J141" s="136" t="s">
        <v>1078</v>
      </c>
      <c r="K141" s="117">
        <v>3593</v>
      </c>
    </row>
    <row r="142" spans="1:11" ht="31.5" customHeight="1">
      <c r="A142" s="204"/>
      <c r="B142" s="183"/>
      <c r="C142" s="183"/>
      <c r="D142" s="174"/>
      <c r="E142" s="247"/>
      <c r="F142" s="197"/>
      <c r="G142" s="193"/>
      <c r="H142" s="248"/>
      <c r="I142" s="33" t="s">
        <v>497</v>
      </c>
      <c r="J142" s="136" t="s">
        <v>498</v>
      </c>
      <c r="K142" s="136" t="s">
        <v>1036</v>
      </c>
    </row>
    <row r="143" spans="1:11" ht="31.5" customHeight="1">
      <c r="A143" s="204"/>
      <c r="B143" s="183"/>
      <c r="C143" s="183"/>
      <c r="D143" s="174"/>
      <c r="E143" s="247"/>
      <c r="F143" s="197"/>
      <c r="G143" s="193"/>
      <c r="H143" s="248"/>
      <c r="I143" s="33" t="s">
        <v>499</v>
      </c>
      <c r="J143" s="136" t="s">
        <v>500</v>
      </c>
      <c r="K143" s="136" t="s">
        <v>1037</v>
      </c>
    </row>
    <row r="144" spans="1:11" ht="31.5" customHeight="1">
      <c r="A144" s="204"/>
      <c r="B144" s="183"/>
      <c r="C144" s="183"/>
      <c r="D144" s="174"/>
      <c r="E144" s="247"/>
      <c r="F144" s="197"/>
      <c r="G144" s="193"/>
      <c r="H144" s="248"/>
      <c r="I144" s="33" t="s">
        <v>501</v>
      </c>
      <c r="J144" s="136" t="s">
        <v>502</v>
      </c>
      <c r="K144" s="136" t="s">
        <v>1038</v>
      </c>
    </row>
    <row r="145" spans="1:11" ht="70.5" customHeight="1">
      <c r="A145" s="204"/>
      <c r="B145" s="183"/>
      <c r="C145" s="183"/>
      <c r="D145" s="174"/>
      <c r="E145" s="19" t="s">
        <v>696</v>
      </c>
      <c r="F145" s="91">
        <v>1902</v>
      </c>
      <c r="G145" s="134">
        <v>900000</v>
      </c>
      <c r="H145" s="134">
        <v>745806.15</v>
      </c>
      <c r="I145" s="33" t="s">
        <v>503</v>
      </c>
      <c r="J145" s="135" t="s">
        <v>504</v>
      </c>
      <c r="K145" s="135" t="s">
        <v>504</v>
      </c>
    </row>
    <row r="146" spans="1:11" ht="39.75" customHeight="1">
      <c r="A146" s="204"/>
      <c r="B146" s="183"/>
      <c r="C146" s="183" t="s">
        <v>8</v>
      </c>
      <c r="D146" s="22" t="s">
        <v>413</v>
      </c>
      <c r="E146" s="21" t="s">
        <v>414</v>
      </c>
      <c r="F146" s="91">
        <v>2108</v>
      </c>
      <c r="G146" s="82">
        <v>3750000</v>
      </c>
      <c r="H146" s="82">
        <v>3383489.74</v>
      </c>
      <c r="I146" s="21" t="s">
        <v>417</v>
      </c>
      <c r="J146" s="87">
        <v>7500</v>
      </c>
      <c r="K146" s="87">
        <v>2030</v>
      </c>
    </row>
    <row r="147" spans="1:11" ht="48.75" customHeight="1">
      <c r="A147" s="204"/>
      <c r="B147" s="183"/>
      <c r="C147" s="183"/>
      <c r="D147" s="174" t="s">
        <v>415</v>
      </c>
      <c r="E147" s="21" t="s">
        <v>697</v>
      </c>
      <c r="F147" s="91">
        <v>2101</v>
      </c>
      <c r="G147" s="82">
        <v>200000</v>
      </c>
      <c r="H147" s="82">
        <v>0</v>
      </c>
      <c r="I147" s="21" t="s">
        <v>418</v>
      </c>
      <c r="J147" s="87">
        <v>12</v>
      </c>
      <c r="K147" s="87">
        <v>1</v>
      </c>
    </row>
    <row r="148" spans="1:11" ht="42" customHeight="1">
      <c r="A148" s="204"/>
      <c r="B148" s="183"/>
      <c r="C148" s="183"/>
      <c r="D148" s="174"/>
      <c r="E148" s="21" t="s">
        <v>416</v>
      </c>
      <c r="F148" s="91">
        <v>2101</v>
      </c>
      <c r="G148" s="82">
        <v>100000</v>
      </c>
      <c r="H148" s="82">
        <v>0</v>
      </c>
      <c r="I148" s="21" t="s">
        <v>419</v>
      </c>
      <c r="J148" s="83">
        <v>20</v>
      </c>
      <c r="K148" s="83">
        <v>0</v>
      </c>
    </row>
    <row r="149" spans="1:11" ht="46.5" customHeight="1">
      <c r="A149" s="204"/>
      <c r="B149" s="183"/>
      <c r="C149" s="183" t="s">
        <v>1</v>
      </c>
      <c r="D149" s="22" t="s">
        <v>181</v>
      </c>
      <c r="E149" s="70" t="s">
        <v>185</v>
      </c>
      <c r="F149" s="138">
        <v>1601</v>
      </c>
      <c r="G149" s="92">
        <v>3550000</v>
      </c>
      <c r="H149" s="92">
        <v>10427.81</v>
      </c>
      <c r="I149" s="70" t="s">
        <v>186</v>
      </c>
      <c r="J149" s="109" t="s">
        <v>187</v>
      </c>
      <c r="K149" s="109" t="s">
        <v>953</v>
      </c>
    </row>
    <row r="150" spans="1:11" ht="36.75" customHeight="1">
      <c r="A150" s="204"/>
      <c r="B150" s="183"/>
      <c r="C150" s="183"/>
      <c r="D150" s="174" t="s">
        <v>424</v>
      </c>
      <c r="E150" s="21" t="s">
        <v>698</v>
      </c>
      <c r="F150" s="138">
        <v>2101</v>
      </c>
      <c r="G150" s="82">
        <v>1258000</v>
      </c>
      <c r="H150" s="82">
        <v>270015.18</v>
      </c>
      <c r="I150" s="21" t="s">
        <v>418</v>
      </c>
      <c r="J150" s="87" t="s">
        <v>420</v>
      </c>
      <c r="K150" s="87" t="s">
        <v>954</v>
      </c>
    </row>
    <row r="151" spans="1:11" ht="30.75" customHeight="1">
      <c r="A151" s="204"/>
      <c r="B151" s="183"/>
      <c r="C151" s="183"/>
      <c r="D151" s="176"/>
      <c r="E151" s="21" t="s">
        <v>699</v>
      </c>
      <c r="F151" s="138">
        <v>2101</v>
      </c>
      <c r="G151" s="82">
        <v>1112000</v>
      </c>
      <c r="H151" s="82">
        <v>242891.98</v>
      </c>
      <c r="I151" s="21" t="s">
        <v>418</v>
      </c>
      <c r="J151" s="87" t="s">
        <v>421</v>
      </c>
      <c r="K151" s="87" t="s">
        <v>955</v>
      </c>
    </row>
    <row r="152" spans="1:11" ht="74.25" customHeight="1">
      <c r="A152" s="204"/>
      <c r="B152" s="183"/>
      <c r="C152" s="183"/>
      <c r="D152" s="176"/>
      <c r="E152" s="21" t="s">
        <v>700</v>
      </c>
      <c r="F152" s="138">
        <v>2101</v>
      </c>
      <c r="G152" s="82">
        <v>0</v>
      </c>
      <c r="H152" s="82">
        <v>0</v>
      </c>
      <c r="I152" s="21" t="s">
        <v>418</v>
      </c>
      <c r="J152" s="87" t="s">
        <v>422</v>
      </c>
      <c r="K152" s="87" t="s">
        <v>946</v>
      </c>
    </row>
    <row r="153" spans="1:11" ht="37.5" customHeight="1">
      <c r="A153" s="204"/>
      <c r="B153" s="183"/>
      <c r="C153" s="183"/>
      <c r="D153" s="176"/>
      <c r="E153" s="21" t="s">
        <v>701</v>
      </c>
      <c r="F153" s="138">
        <v>2101</v>
      </c>
      <c r="G153" s="82">
        <v>1779000</v>
      </c>
      <c r="H153" s="82">
        <v>498395.94</v>
      </c>
      <c r="I153" s="21" t="s">
        <v>418</v>
      </c>
      <c r="J153" s="87" t="s">
        <v>420</v>
      </c>
      <c r="K153" s="87" t="s">
        <v>956</v>
      </c>
    </row>
    <row r="154" spans="1:11" ht="39" customHeight="1">
      <c r="A154" s="204"/>
      <c r="B154" s="183"/>
      <c r="C154" s="183"/>
      <c r="D154" s="176"/>
      <c r="E154" s="21" t="s">
        <v>702</v>
      </c>
      <c r="F154" s="138">
        <v>2101</v>
      </c>
      <c r="G154" s="82">
        <v>0</v>
      </c>
      <c r="H154" s="82">
        <v>0</v>
      </c>
      <c r="I154" s="21" t="s">
        <v>418</v>
      </c>
      <c r="J154" s="87" t="s">
        <v>423</v>
      </c>
      <c r="K154" s="87" t="s">
        <v>946</v>
      </c>
    </row>
    <row r="155" spans="1:11" ht="45.75" customHeight="1">
      <c r="A155" s="204"/>
      <c r="B155" s="183"/>
      <c r="C155" s="183"/>
      <c r="D155" s="176"/>
      <c r="E155" s="21" t="s">
        <v>703</v>
      </c>
      <c r="F155" s="138">
        <v>2101</v>
      </c>
      <c r="G155" s="82">
        <v>47000</v>
      </c>
      <c r="H155" s="82">
        <v>4327.5</v>
      </c>
      <c r="I155" s="21" t="s">
        <v>418</v>
      </c>
      <c r="J155" s="87" t="s">
        <v>423</v>
      </c>
      <c r="K155" s="87" t="s">
        <v>957</v>
      </c>
    </row>
    <row r="156" spans="1:11" ht="45.75" customHeight="1">
      <c r="A156" s="204"/>
      <c r="B156" s="183"/>
      <c r="C156" s="183"/>
      <c r="D156" s="176"/>
      <c r="E156" s="21" t="s">
        <v>704</v>
      </c>
      <c r="F156" s="138">
        <v>2101</v>
      </c>
      <c r="G156" s="82">
        <v>59000</v>
      </c>
      <c r="H156" s="82">
        <v>32058.86</v>
      </c>
      <c r="I156" s="21" t="s">
        <v>418</v>
      </c>
      <c r="J156" s="87">
        <v>30</v>
      </c>
      <c r="K156" s="87">
        <v>5</v>
      </c>
    </row>
    <row r="157" spans="1:11" ht="35.25" customHeight="1">
      <c r="A157" s="204"/>
      <c r="B157" s="183"/>
      <c r="C157" s="183"/>
      <c r="D157" s="174" t="s">
        <v>425</v>
      </c>
      <c r="E157" s="21" t="s">
        <v>705</v>
      </c>
      <c r="F157" s="138">
        <v>2101</v>
      </c>
      <c r="G157" s="82">
        <v>1651000</v>
      </c>
      <c r="H157" s="82">
        <v>617266.68</v>
      </c>
      <c r="I157" s="21" t="s">
        <v>427</v>
      </c>
      <c r="J157" s="88" t="s">
        <v>428</v>
      </c>
      <c r="K157" s="88" t="s">
        <v>958</v>
      </c>
    </row>
    <row r="158" spans="1:11" ht="42" customHeight="1">
      <c r="A158" s="204"/>
      <c r="B158" s="183"/>
      <c r="C158" s="183"/>
      <c r="D158" s="243"/>
      <c r="E158" s="21" t="s">
        <v>706</v>
      </c>
      <c r="F158" s="138">
        <v>2101</v>
      </c>
      <c r="G158" s="82">
        <v>2270000</v>
      </c>
      <c r="H158" s="82">
        <v>2245997.25</v>
      </c>
      <c r="I158" s="21" t="s">
        <v>429</v>
      </c>
      <c r="J158" s="112" t="s">
        <v>430</v>
      </c>
      <c r="K158" s="112" t="s">
        <v>959</v>
      </c>
    </row>
    <row r="159" spans="1:11" ht="37.5" customHeight="1">
      <c r="A159" s="204"/>
      <c r="B159" s="183"/>
      <c r="C159" s="183"/>
      <c r="D159" s="243"/>
      <c r="E159" s="21" t="s">
        <v>707</v>
      </c>
      <c r="F159" s="138">
        <v>2101</v>
      </c>
      <c r="G159" s="82">
        <v>2940000</v>
      </c>
      <c r="H159" s="82">
        <v>2932473.11</v>
      </c>
      <c r="I159" s="21" t="s">
        <v>431</v>
      </c>
      <c r="J159" s="88" t="s">
        <v>432</v>
      </c>
      <c r="K159" s="88" t="s">
        <v>960</v>
      </c>
    </row>
    <row r="160" spans="1:11" ht="45" customHeight="1">
      <c r="A160" s="204"/>
      <c r="B160" s="183"/>
      <c r="C160" s="183"/>
      <c r="D160" s="243"/>
      <c r="E160" s="21" t="s">
        <v>426</v>
      </c>
      <c r="F160" s="138">
        <v>2101</v>
      </c>
      <c r="G160" s="82">
        <v>7000000</v>
      </c>
      <c r="H160" s="82">
        <v>7000000</v>
      </c>
      <c r="I160" s="21" t="s">
        <v>962</v>
      </c>
      <c r="J160" s="88" t="s">
        <v>1063</v>
      </c>
      <c r="K160" s="88" t="s">
        <v>961</v>
      </c>
    </row>
    <row r="161" spans="1:11" ht="51" customHeight="1">
      <c r="A161" s="204"/>
      <c r="B161" s="183"/>
      <c r="C161" s="183"/>
      <c r="D161" s="243"/>
      <c r="E161" s="21" t="s">
        <v>708</v>
      </c>
      <c r="F161" s="138">
        <v>2101</v>
      </c>
      <c r="G161" s="82">
        <v>21000</v>
      </c>
      <c r="H161" s="82">
        <v>4000</v>
      </c>
      <c r="I161" s="21" t="s">
        <v>433</v>
      </c>
      <c r="J161" s="83">
        <v>2</v>
      </c>
      <c r="K161" s="83">
        <v>0</v>
      </c>
    </row>
    <row r="162" spans="1:11" ht="45" customHeight="1">
      <c r="A162" s="204"/>
      <c r="B162" s="183"/>
      <c r="C162" s="183"/>
      <c r="D162" s="243"/>
      <c r="E162" s="21" t="s">
        <v>1079</v>
      </c>
      <c r="F162" s="138">
        <v>2101</v>
      </c>
      <c r="G162" s="82">
        <v>62000</v>
      </c>
      <c r="H162" s="82">
        <v>0</v>
      </c>
      <c r="I162" s="21" t="s">
        <v>418</v>
      </c>
      <c r="J162" s="88" t="s">
        <v>434</v>
      </c>
      <c r="K162" s="88" t="s">
        <v>436</v>
      </c>
    </row>
    <row r="163" spans="1:11" ht="43.5" customHeight="1">
      <c r="A163" s="204"/>
      <c r="B163" s="183"/>
      <c r="C163" s="183"/>
      <c r="D163" s="243"/>
      <c r="E163" s="21" t="s">
        <v>709</v>
      </c>
      <c r="F163" s="138">
        <v>2101</v>
      </c>
      <c r="G163" s="82">
        <v>57000</v>
      </c>
      <c r="H163" s="82">
        <v>0</v>
      </c>
      <c r="I163" s="21" t="s">
        <v>418</v>
      </c>
      <c r="J163" s="88" t="s">
        <v>363</v>
      </c>
      <c r="K163" s="88" t="s">
        <v>436</v>
      </c>
    </row>
    <row r="164" spans="1:11" ht="52.5" customHeight="1">
      <c r="A164" s="204"/>
      <c r="B164" s="183"/>
      <c r="C164" s="183"/>
      <c r="D164" s="243"/>
      <c r="E164" s="21" t="s">
        <v>710</v>
      </c>
      <c r="F164" s="138">
        <v>2101</v>
      </c>
      <c r="G164" s="82">
        <v>192000</v>
      </c>
      <c r="H164" s="82">
        <v>100457.56</v>
      </c>
      <c r="I164" s="21" t="s">
        <v>435</v>
      </c>
      <c r="J164" s="88" t="s">
        <v>436</v>
      </c>
      <c r="K164" s="88" t="s">
        <v>436</v>
      </c>
    </row>
    <row r="165" spans="1:11" ht="35.25" customHeight="1">
      <c r="A165" s="204"/>
      <c r="B165" s="183"/>
      <c r="C165" s="183"/>
      <c r="D165" s="243"/>
      <c r="E165" s="21" t="s">
        <v>711</v>
      </c>
      <c r="F165" s="138">
        <v>2101</v>
      </c>
      <c r="G165" s="82">
        <v>110000</v>
      </c>
      <c r="H165" s="82">
        <v>56471.14</v>
      </c>
      <c r="I165" s="21" t="s">
        <v>437</v>
      </c>
      <c r="J165" s="88" t="s">
        <v>246</v>
      </c>
      <c r="K165" s="88" t="s">
        <v>246</v>
      </c>
    </row>
    <row r="166" spans="1:11" ht="57.75" customHeight="1">
      <c r="A166" s="204"/>
      <c r="B166" s="183"/>
      <c r="C166" s="183"/>
      <c r="D166" s="243"/>
      <c r="E166" s="21" t="s">
        <v>712</v>
      </c>
      <c r="F166" s="138">
        <v>2101</v>
      </c>
      <c r="G166" s="82">
        <v>1580000</v>
      </c>
      <c r="H166" s="139">
        <v>691773.82</v>
      </c>
      <c r="I166" s="21" t="s">
        <v>1080</v>
      </c>
      <c r="J166" s="88" t="s">
        <v>438</v>
      </c>
      <c r="K166" s="88" t="s">
        <v>963</v>
      </c>
    </row>
    <row r="167" spans="1:11" ht="39.75" customHeight="1">
      <c r="A167" s="204"/>
      <c r="B167" s="183"/>
      <c r="C167" s="174" t="s">
        <v>836</v>
      </c>
      <c r="D167" s="172" t="s">
        <v>903</v>
      </c>
      <c r="E167" s="21" t="s">
        <v>837</v>
      </c>
      <c r="F167" s="138">
        <v>903</v>
      </c>
      <c r="G167" s="82">
        <v>11792000</v>
      </c>
      <c r="H167" s="82">
        <v>16338198.7</v>
      </c>
      <c r="I167" s="33" t="s">
        <v>841</v>
      </c>
      <c r="J167" s="136" t="s">
        <v>842</v>
      </c>
      <c r="K167" s="136" t="s">
        <v>991</v>
      </c>
    </row>
    <row r="168" spans="1:11" ht="54" customHeight="1">
      <c r="A168" s="204"/>
      <c r="B168" s="183"/>
      <c r="C168" s="175"/>
      <c r="D168" s="202"/>
      <c r="E168" s="21" t="s">
        <v>838</v>
      </c>
      <c r="F168" s="138">
        <v>903</v>
      </c>
      <c r="G168" s="82">
        <v>2209000</v>
      </c>
      <c r="H168" s="82">
        <v>480234.92</v>
      </c>
      <c r="I168" s="33" t="s">
        <v>841</v>
      </c>
      <c r="J168" s="136" t="s">
        <v>842</v>
      </c>
      <c r="K168" s="136" t="s">
        <v>992</v>
      </c>
    </row>
    <row r="169" spans="1:11" ht="54" customHeight="1">
      <c r="A169" s="204"/>
      <c r="B169" s="183"/>
      <c r="C169" s="175"/>
      <c r="D169" s="172" t="s">
        <v>904</v>
      </c>
      <c r="E169" s="21" t="s">
        <v>839</v>
      </c>
      <c r="F169" s="138">
        <v>904</v>
      </c>
      <c r="G169" s="82">
        <v>1255000</v>
      </c>
      <c r="H169" s="82">
        <v>1909593.54</v>
      </c>
      <c r="I169" s="33" t="s">
        <v>841</v>
      </c>
      <c r="J169" s="140" t="s">
        <v>843</v>
      </c>
      <c r="K169" s="140" t="s">
        <v>993</v>
      </c>
    </row>
    <row r="170" spans="1:11" ht="51" customHeight="1">
      <c r="A170" s="204"/>
      <c r="B170" s="183"/>
      <c r="C170" s="175"/>
      <c r="D170" s="202"/>
      <c r="E170" s="21" t="s">
        <v>840</v>
      </c>
      <c r="F170" s="138">
        <v>904</v>
      </c>
      <c r="G170" s="82">
        <v>137000</v>
      </c>
      <c r="H170" s="82">
        <v>12206.25</v>
      </c>
      <c r="I170" s="33" t="s">
        <v>841</v>
      </c>
      <c r="J170" s="141" t="s">
        <v>844</v>
      </c>
      <c r="K170" s="141" t="s">
        <v>1051</v>
      </c>
    </row>
    <row r="171" spans="1:13" ht="51.75" customHeight="1">
      <c r="A171" s="204"/>
      <c r="B171" s="216" t="s">
        <v>12</v>
      </c>
      <c r="C171" s="183" t="s">
        <v>53</v>
      </c>
      <c r="D171" s="22" t="s">
        <v>351</v>
      </c>
      <c r="E171" s="21" t="s">
        <v>713</v>
      </c>
      <c r="F171" s="88" t="s">
        <v>341</v>
      </c>
      <c r="G171" s="82">
        <v>27730100</v>
      </c>
      <c r="H171" s="82">
        <v>16145973.78</v>
      </c>
      <c r="I171" s="21" t="s">
        <v>352</v>
      </c>
      <c r="J171" s="86">
        <v>1</v>
      </c>
      <c r="K171" s="86">
        <v>1</v>
      </c>
      <c r="L171" s="10"/>
      <c r="M171" s="10"/>
    </row>
    <row r="172" spans="1:13" ht="31.5" customHeight="1">
      <c r="A172" s="204"/>
      <c r="B172" s="216"/>
      <c r="C172" s="183"/>
      <c r="D172" s="174" t="s">
        <v>905</v>
      </c>
      <c r="E172" s="21" t="s">
        <v>714</v>
      </c>
      <c r="F172" s="91">
        <v>2401</v>
      </c>
      <c r="G172" s="82">
        <v>1688000</v>
      </c>
      <c r="H172" s="82">
        <v>1624814.96</v>
      </c>
      <c r="I172" s="21" t="s">
        <v>261</v>
      </c>
      <c r="J172" s="87">
        <v>70</v>
      </c>
      <c r="K172" s="87">
        <v>75</v>
      </c>
      <c r="L172" s="10"/>
      <c r="M172" s="10"/>
    </row>
    <row r="173" spans="1:13" ht="31.5" customHeight="1">
      <c r="A173" s="204"/>
      <c r="B173" s="216"/>
      <c r="C173" s="183"/>
      <c r="D173" s="175"/>
      <c r="E173" s="21" t="s">
        <v>715</v>
      </c>
      <c r="F173" s="91">
        <v>2401</v>
      </c>
      <c r="G173" s="82">
        <v>2850000</v>
      </c>
      <c r="H173" s="82">
        <v>2825000</v>
      </c>
      <c r="I173" s="21" t="s">
        <v>513</v>
      </c>
      <c r="J173" s="84" t="s">
        <v>514</v>
      </c>
      <c r="K173" s="84" t="s">
        <v>1046</v>
      </c>
      <c r="L173" s="10"/>
      <c r="M173" s="10"/>
    </row>
    <row r="174" spans="1:13" ht="31.5" customHeight="1">
      <c r="A174" s="204"/>
      <c r="B174" s="216"/>
      <c r="C174" s="183"/>
      <c r="D174" s="175"/>
      <c r="E174" s="21" t="s">
        <v>716</v>
      </c>
      <c r="F174" s="91">
        <v>2401</v>
      </c>
      <c r="G174" s="82">
        <v>2358000</v>
      </c>
      <c r="H174" s="82">
        <v>1885823.83</v>
      </c>
      <c r="I174" s="21" t="s">
        <v>515</v>
      </c>
      <c r="J174" s="84" t="s">
        <v>516</v>
      </c>
      <c r="K174" s="84" t="s">
        <v>1047</v>
      </c>
      <c r="L174" s="10"/>
      <c r="M174" s="10"/>
    </row>
    <row r="175" spans="1:13" ht="31.5" customHeight="1">
      <c r="A175" s="204"/>
      <c r="B175" s="216"/>
      <c r="C175" s="183"/>
      <c r="D175" s="175"/>
      <c r="E175" s="21" t="s">
        <v>717</v>
      </c>
      <c r="F175" s="91">
        <v>2401</v>
      </c>
      <c r="G175" s="82">
        <v>6800000</v>
      </c>
      <c r="H175" s="82">
        <v>6415900</v>
      </c>
      <c r="I175" s="21" t="s">
        <v>515</v>
      </c>
      <c r="J175" s="87">
        <v>90</v>
      </c>
      <c r="K175" s="87">
        <v>104</v>
      </c>
      <c r="L175" s="10"/>
      <c r="M175" s="10"/>
    </row>
    <row r="176" spans="1:13" ht="31.5" customHeight="1">
      <c r="A176" s="204"/>
      <c r="B176" s="216"/>
      <c r="C176" s="183"/>
      <c r="D176" s="175"/>
      <c r="E176" s="21" t="s">
        <v>718</v>
      </c>
      <c r="F176" s="91">
        <v>2401</v>
      </c>
      <c r="G176" s="82">
        <v>4870000</v>
      </c>
      <c r="H176" s="82">
        <v>4514500</v>
      </c>
      <c r="I176" s="21" t="s">
        <v>515</v>
      </c>
      <c r="J176" s="87">
        <v>75</v>
      </c>
      <c r="K176" s="87">
        <v>73</v>
      </c>
      <c r="L176" s="10"/>
      <c r="M176" s="10"/>
    </row>
    <row r="177" spans="1:13" ht="31.5" customHeight="1">
      <c r="A177" s="204"/>
      <c r="B177" s="216"/>
      <c r="C177" s="183"/>
      <c r="D177" s="175"/>
      <c r="E177" s="21" t="s">
        <v>719</v>
      </c>
      <c r="F177" s="91">
        <v>2401</v>
      </c>
      <c r="G177" s="82">
        <v>2943000</v>
      </c>
      <c r="H177" s="82">
        <v>2543068.37</v>
      </c>
      <c r="I177" s="21" t="s">
        <v>515</v>
      </c>
      <c r="J177" s="87">
        <v>180</v>
      </c>
      <c r="K177" s="87">
        <v>187</v>
      </c>
      <c r="L177" s="10"/>
      <c r="M177" s="10"/>
    </row>
    <row r="178" spans="1:13" ht="31.5" customHeight="1">
      <c r="A178" s="204"/>
      <c r="B178" s="216"/>
      <c r="C178" s="183"/>
      <c r="D178" s="175"/>
      <c r="E178" s="21" t="s">
        <v>720</v>
      </c>
      <c r="F178" s="91">
        <v>2401</v>
      </c>
      <c r="G178" s="82">
        <v>410000</v>
      </c>
      <c r="H178" s="82">
        <v>362250</v>
      </c>
      <c r="I178" s="21" t="s">
        <v>517</v>
      </c>
      <c r="J178" s="87">
        <v>14</v>
      </c>
      <c r="K178" s="87">
        <v>14</v>
      </c>
      <c r="L178" s="10"/>
      <c r="M178" s="10"/>
    </row>
    <row r="179" spans="1:13" ht="31.5" customHeight="1">
      <c r="A179" s="204"/>
      <c r="B179" s="216"/>
      <c r="C179" s="183"/>
      <c r="D179" s="175"/>
      <c r="E179" s="21" t="s">
        <v>721</v>
      </c>
      <c r="F179" s="91">
        <v>2401</v>
      </c>
      <c r="G179" s="82">
        <v>6000000</v>
      </c>
      <c r="H179" s="82">
        <v>5823000</v>
      </c>
      <c r="I179" s="21" t="s">
        <v>515</v>
      </c>
      <c r="J179" s="87">
        <v>61</v>
      </c>
      <c r="K179" s="87">
        <v>77</v>
      </c>
      <c r="L179" s="10"/>
      <c r="M179" s="10"/>
    </row>
    <row r="180" spans="1:13" ht="35.25" customHeight="1">
      <c r="A180" s="204"/>
      <c r="B180" s="216"/>
      <c r="C180" s="183"/>
      <c r="D180" s="175"/>
      <c r="E180" s="21" t="s">
        <v>722</v>
      </c>
      <c r="F180" s="91">
        <v>2401</v>
      </c>
      <c r="G180" s="82">
        <v>5232000</v>
      </c>
      <c r="H180" s="82">
        <v>4996300</v>
      </c>
      <c r="I180" s="21" t="s">
        <v>517</v>
      </c>
      <c r="J180" s="87">
        <v>200</v>
      </c>
      <c r="K180" s="87">
        <v>187</v>
      </c>
      <c r="L180" s="10"/>
      <c r="M180" s="10"/>
    </row>
    <row r="181" spans="1:13" ht="43.5" customHeight="1">
      <c r="A181" s="204"/>
      <c r="B181" s="216"/>
      <c r="C181" s="183"/>
      <c r="D181" s="175"/>
      <c r="E181" s="21" t="s">
        <v>723</v>
      </c>
      <c r="F181" s="91">
        <v>2401</v>
      </c>
      <c r="G181" s="82">
        <v>2150000</v>
      </c>
      <c r="H181" s="82">
        <v>2077478.92</v>
      </c>
      <c r="I181" s="21" t="s">
        <v>517</v>
      </c>
      <c r="J181" s="87">
        <v>156</v>
      </c>
      <c r="K181" s="87">
        <v>151</v>
      </c>
      <c r="L181" s="10"/>
      <c r="M181" s="10"/>
    </row>
    <row r="182" spans="1:13" ht="56.25" customHeight="1">
      <c r="A182" s="204"/>
      <c r="B182" s="216"/>
      <c r="C182" s="183"/>
      <c r="D182" s="175"/>
      <c r="E182" s="21" t="s">
        <v>724</v>
      </c>
      <c r="F182" s="91">
        <v>2401</v>
      </c>
      <c r="G182" s="82">
        <v>2995000</v>
      </c>
      <c r="H182" s="82">
        <v>2294550</v>
      </c>
      <c r="I182" s="21" t="s">
        <v>515</v>
      </c>
      <c r="J182" s="87">
        <v>175</v>
      </c>
      <c r="K182" s="87">
        <v>95</v>
      </c>
      <c r="L182" s="10"/>
      <c r="M182" s="10"/>
    </row>
    <row r="183" spans="1:13" ht="39.75" customHeight="1">
      <c r="A183" s="204"/>
      <c r="B183" s="216"/>
      <c r="C183" s="183"/>
      <c r="D183" s="175"/>
      <c r="E183" s="21" t="s">
        <v>725</v>
      </c>
      <c r="F183" s="91">
        <v>2401</v>
      </c>
      <c r="G183" s="82">
        <v>47580000</v>
      </c>
      <c r="H183" s="82">
        <v>45572962.59</v>
      </c>
      <c r="I183" s="21" t="s">
        <v>518</v>
      </c>
      <c r="J183" s="87" t="s">
        <v>519</v>
      </c>
      <c r="K183" s="87" t="s">
        <v>1048</v>
      </c>
      <c r="L183" s="10"/>
      <c r="M183" s="10"/>
    </row>
    <row r="184" spans="1:13" ht="31.5" customHeight="1">
      <c r="A184" s="204"/>
      <c r="B184" s="216"/>
      <c r="C184" s="183"/>
      <c r="D184" s="175"/>
      <c r="E184" s="21" t="s">
        <v>726</v>
      </c>
      <c r="F184" s="91">
        <v>2401</v>
      </c>
      <c r="G184" s="82">
        <v>1250000</v>
      </c>
      <c r="H184" s="82">
        <v>1184191.3</v>
      </c>
      <c r="I184" s="21" t="s">
        <v>520</v>
      </c>
      <c r="J184" s="87">
        <v>110</v>
      </c>
      <c r="K184" s="87">
        <v>60</v>
      </c>
      <c r="L184" s="10"/>
      <c r="M184" s="10"/>
    </row>
    <row r="185" spans="1:13" ht="47.25" customHeight="1">
      <c r="A185" s="204"/>
      <c r="B185" s="216"/>
      <c r="C185" s="183"/>
      <c r="D185" s="175"/>
      <c r="E185" s="21" t="s">
        <v>727</v>
      </c>
      <c r="F185" s="91">
        <v>2401</v>
      </c>
      <c r="G185" s="82">
        <v>915000</v>
      </c>
      <c r="H185" s="82">
        <v>913453.12</v>
      </c>
      <c r="I185" s="21" t="s">
        <v>521</v>
      </c>
      <c r="J185" s="84" t="s">
        <v>218</v>
      </c>
      <c r="K185" s="84" t="s">
        <v>218</v>
      </c>
      <c r="L185" s="10"/>
      <c r="M185" s="10"/>
    </row>
    <row r="186" spans="1:13" ht="31.5" customHeight="1">
      <c r="A186" s="204"/>
      <c r="B186" s="216"/>
      <c r="C186" s="183"/>
      <c r="D186" s="175"/>
      <c r="E186" s="21" t="s">
        <v>728</v>
      </c>
      <c r="F186" s="91">
        <v>2401</v>
      </c>
      <c r="G186" s="82">
        <v>1020000</v>
      </c>
      <c r="H186" s="82">
        <v>1009392.97</v>
      </c>
      <c r="I186" s="21" t="s">
        <v>521</v>
      </c>
      <c r="J186" s="84" t="s">
        <v>218</v>
      </c>
      <c r="K186" s="84" t="s">
        <v>218</v>
      </c>
      <c r="L186" s="10"/>
      <c r="M186" s="10"/>
    </row>
    <row r="187" spans="1:13" ht="31.5" customHeight="1">
      <c r="A187" s="204"/>
      <c r="B187" s="216"/>
      <c r="C187" s="183"/>
      <c r="D187" s="175"/>
      <c r="E187" s="21" t="s">
        <v>729</v>
      </c>
      <c r="F187" s="91">
        <v>2401</v>
      </c>
      <c r="G187" s="82">
        <v>2550000</v>
      </c>
      <c r="H187" s="82">
        <v>2308876.27</v>
      </c>
      <c r="I187" s="21" t="s">
        <v>521</v>
      </c>
      <c r="J187" s="84" t="s">
        <v>218</v>
      </c>
      <c r="K187" s="84" t="s">
        <v>218</v>
      </c>
      <c r="L187" s="10"/>
      <c r="M187" s="10"/>
    </row>
    <row r="188" spans="1:13" ht="31.5" customHeight="1">
      <c r="A188" s="204"/>
      <c r="B188" s="216"/>
      <c r="C188" s="183"/>
      <c r="D188" s="175"/>
      <c r="E188" s="21" t="s">
        <v>730</v>
      </c>
      <c r="F188" s="91">
        <v>2401</v>
      </c>
      <c r="G188" s="82">
        <v>0</v>
      </c>
      <c r="H188" s="82">
        <v>0</v>
      </c>
      <c r="I188" s="21" t="s">
        <v>261</v>
      </c>
      <c r="J188" s="83">
        <v>3</v>
      </c>
      <c r="K188" s="83">
        <v>0</v>
      </c>
      <c r="L188" s="10"/>
      <c r="M188" s="10"/>
    </row>
    <row r="189" spans="1:13" ht="36.75" customHeight="1">
      <c r="A189" s="204"/>
      <c r="B189" s="216"/>
      <c r="C189" s="183"/>
      <c r="D189" s="174" t="s">
        <v>906</v>
      </c>
      <c r="E189" s="21" t="s">
        <v>731</v>
      </c>
      <c r="F189" s="91">
        <v>2402</v>
      </c>
      <c r="G189" s="82">
        <v>19989500</v>
      </c>
      <c r="H189" s="82">
        <v>18668308.16</v>
      </c>
      <c r="I189" s="21" t="s">
        <v>522</v>
      </c>
      <c r="J189" s="87">
        <v>35</v>
      </c>
      <c r="K189" s="119" t="s">
        <v>1049</v>
      </c>
      <c r="L189" s="10"/>
      <c r="M189" s="10"/>
    </row>
    <row r="190" spans="1:13" ht="50.25" customHeight="1">
      <c r="A190" s="204"/>
      <c r="B190" s="216"/>
      <c r="C190" s="183"/>
      <c r="D190" s="175"/>
      <c r="E190" s="19" t="s">
        <v>732</v>
      </c>
      <c r="F190" s="91">
        <v>2402</v>
      </c>
      <c r="G190" s="82">
        <v>470000</v>
      </c>
      <c r="H190" s="82">
        <v>304500</v>
      </c>
      <c r="I190" s="98" t="s">
        <v>517</v>
      </c>
      <c r="J190" s="87">
        <v>5</v>
      </c>
      <c r="K190" s="119" t="s">
        <v>460</v>
      </c>
      <c r="L190" s="10"/>
      <c r="M190" s="10"/>
    </row>
    <row r="191" spans="1:13" ht="37.5" customHeight="1">
      <c r="A191" s="204"/>
      <c r="B191" s="216"/>
      <c r="C191" s="183"/>
      <c r="D191" s="175"/>
      <c r="E191" s="19" t="s">
        <v>733</v>
      </c>
      <c r="F191" s="91">
        <v>2402</v>
      </c>
      <c r="G191" s="82">
        <v>1600000</v>
      </c>
      <c r="H191" s="82">
        <v>0</v>
      </c>
      <c r="I191" s="98" t="s">
        <v>523</v>
      </c>
      <c r="J191" s="142">
        <v>40000</v>
      </c>
      <c r="K191" s="142">
        <v>26093</v>
      </c>
      <c r="L191" s="10"/>
      <c r="M191" s="10"/>
    </row>
    <row r="192" spans="1:13" ht="31.5" customHeight="1">
      <c r="A192" s="204"/>
      <c r="B192" s="216"/>
      <c r="C192" s="183"/>
      <c r="D192" s="175"/>
      <c r="E192" s="70" t="s">
        <v>734</v>
      </c>
      <c r="F192" s="91">
        <v>2402</v>
      </c>
      <c r="G192" s="92">
        <v>5614000</v>
      </c>
      <c r="H192" s="92">
        <v>4227700.07</v>
      </c>
      <c r="I192" s="70" t="s">
        <v>1081</v>
      </c>
      <c r="J192" s="109" t="s">
        <v>524</v>
      </c>
      <c r="K192" s="109">
        <v>0</v>
      </c>
      <c r="L192" s="10"/>
      <c r="M192" s="10"/>
    </row>
    <row r="193" spans="1:12" ht="31.5" customHeight="1">
      <c r="A193" s="204"/>
      <c r="B193" s="216"/>
      <c r="C193" s="183" t="s">
        <v>28</v>
      </c>
      <c r="D193" s="22" t="s">
        <v>207</v>
      </c>
      <c r="E193" s="21" t="s">
        <v>208</v>
      </c>
      <c r="F193" s="91">
        <v>2501</v>
      </c>
      <c r="G193" s="82">
        <v>57600000</v>
      </c>
      <c r="H193" s="82">
        <v>57345255.13</v>
      </c>
      <c r="I193" s="21" t="s">
        <v>209</v>
      </c>
      <c r="J193" s="87">
        <v>3</v>
      </c>
      <c r="K193" s="87">
        <v>3</v>
      </c>
      <c r="L193" s="3"/>
    </row>
    <row r="194" spans="1:12" ht="93.75" customHeight="1">
      <c r="A194" s="204"/>
      <c r="B194" s="216"/>
      <c r="C194" s="183"/>
      <c r="D194" s="174" t="s">
        <v>210</v>
      </c>
      <c r="E194" s="21" t="s">
        <v>735</v>
      </c>
      <c r="F194" s="91">
        <v>2501</v>
      </c>
      <c r="G194" s="82">
        <v>135140000</v>
      </c>
      <c r="H194" s="82">
        <v>135026413.24</v>
      </c>
      <c r="I194" s="21" t="s">
        <v>211</v>
      </c>
      <c r="J194" s="88" t="s">
        <v>994</v>
      </c>
      <c r="K194" s="88" t="s">
        <v>995</v>
      </c>
      <c r="L194" s="3"/>
    </row>
    <row r="195" spans="1:12" ht="31.5" customHeight="1">
      <c r="A195" s="204"/>
      <c r="B195" s="216"/>
      <c r="C195" s="183"/>
      <c r="D195" s="176"/>
      <c r="E195" s="21" t="s">
        <v>736</v>
      </c>
      <c r="F195" s="91">
        <v>2501</v>
      </c>
      <c r="G195" s="82">
        <v>15000000</v>
      </c>
      <c r="H195" s="82">
        <v>14975000</v>
      </c>
      <c r="I195" s="33" t="s">
        <v>212</v>
      </c>
      <c r="J195" s="112" t="s">
        <v>213</v>
      </c>
      <c r="K195" s="112" t="s">
        <v>213</v>
      </c>
      <c r="L195" s="3"/>
    </row>
    <row r="196" spans="1:12" ht="31.5" customHeight="1">
      <c r="A196" s="204"/>
      <c r="B196" s="216"/>
      <c r="C196" s="183"/>
      <c r="D196" s="176"/>
      <c r="E196" s="21" t="s">
        <v>737</v>
      </c>
      <c r="F196" s="91">
        <v>2501</v>
      </c>
      <c r="G196" s="82">
        <v>25812000</v>
      </c>
      <c r="H196" s="82">
        <v>25811236.39</v>
      </c>
      <c r="I196" s="21" t="s">
        <v>214</v>
      </c>
      <c r="J196" s="112" t="s">
        <v>215</v>
      </c>
      <c r="K196" s="87">
        <v>17</v>
      </c>
      <c r="L196" s="3"/>
    </row>
    <row r="197" spans="1:12" ht="42" customHeight="1">
      <c r="A197" s="204"/>
      <c r="B197" s="216"/>
      <c r="C197" s="183"/>
      <c r="D197" s="176"/>
      <c r="E197" s="21" t="s">
        <v>738</v>
      </c>
      <c r="F197" s="91">
        <v>2501</v>
      </c>
      <c r="G197" s="82">
        <v>10500000</v>
      </c>
      <c r="H197" s="82">
        <v>10004232.32</v>
      </c>
      <c r="I197" s="21" t="s">
        <v>216</v>
      </c>
      <c r="J197" s="83">
        <v>8</v>
      </c>
      <c r="K197" s="83">
        <v>6</v>
      </c>
      <c r="L197" s="3"/>
    </row>
    <row r="198" spans="1:12" ht="33" customHeight="1">
      <c r="A198" s="204"/>
      <c r="B198" s="216"/>
      <c r="C198" s="183"/>
      <c r="D198" s="176"/>
      <c r="E198" s="21" t="s">
        <v>739</v>
      </c>
      <c r="F198" s="91">
        <v>2501</v>
      </c>
      <c r="G198" s="82">
        <v>900000</v>
      </c>
      <c r="H198" s="82">
        <v>900000</v>
      </c>
      <c r="I198" s="21" t="s">
        <v>217</v>
      </c>
      <c r="J198" s="112" t="s">
        <v>218</v>
      </c>
      <c r="K198" s="112" t="s">
        <v>218</v>
      </c>
      <c r="L198" s="3"/>
    </row>
    <row r="199" spans="1:12" ht="35.25" customHeight="1">
      <c r="A199" s="204"/>
      <c r="B199" s="216"/>
      <c r="C199" s="183"/>
      <c r="D199" s="176"/>
      <c r="E199" s="21" t="s">
        <v>740</v>
      </c>
      <c r="F199" s="91">
        <v>2501</v>
      </c>
      <c r="G199" s="82">
        <v>530000</v>
      </c>
      <c r="H199" s="82">
        <v>531331.56</v>
      </c>
      <c r="I199" s="21" t="s">
        <v>217</v>
      </c>
      <c r="J199" s="112" t="s">
        <v>218</v>
      </c>
      <c r="K199" s="112" t="s">
        <v>218</v>
      </c>
      <c r="L199" s="3"/>
    </row>
    <row r="200" spans="1:12" ht="31.5" customHeight="1">
      <c r="A200" s="204"/>
      <c r="B200" s="216"/>
      <c r="C200" s="183"/>
      <c r="D200" s="176"/>
      <c r="E200" s="21" t="s">
        <v>741</v>
      </c>
      <c r="F200" s="91">
        <v>2501</v>
      </c>
      <c r="G200" s="82">
        <v>33000</v>
      </c>
      <c r="H200" s="82">
        <v>0</v>
      </c>
      <c r="I200" s="21" t="s">
        <v>219</v>
      </c>
      <c r="J200" s="112" t="s">
        <v>218</v>
      </c>
      <c r="K200" s="112" t="s">
        <v>218</v>
      </c>
      <c r="L200" s="3"/>
    </row>
    <row r="201" spans="1:12" ht="31.5" customHeight="1">
      <c r="A201" s="204"/>
      <c r="B201" s="216"/>
      <c r="C201" s="183"/>
      <c r="D201" s="176"/>
      <c r="E201" s="21" t="s">
        <v>742</v>
      </c>
      <c r="F201" s="91">
        <v>2501</v>
      </c>
      <c r="G201" s="82">
        <v>59500000</v>
      </c>
      <c r="H201" s="82">
        <v>57942187.5</v>
      </c>
      <c r="I201" s="21" t="s">
        <v>220</v>
      </c>
      <c r="J201" s="112" t="s">
        <v>218</v>
      </c>
      <c r="K201" s="112" t="s">
        <v>218</v>
      </c>
      <c r="L201" s="3"/>
    </row>
    <row r="202" spans="1:12" ht="31.5" customHeight="1">
      <c r="A202" s="204"/>
      <c r="B202" s="216"/>
      <c r="C202" s="183"/>
      <c r="D202" s="176"/>
      <c r="E202" s="21" t="s">
        <v>743</v>
      </c>
      <c r="F202" s="91">
        <v>2501</v>
      </c>
      <c r="G202" s="82">
        <v>40571000</v>
      </c>
      <c r="H202" s="82">
        <v>46356487.48</v>
      </c>
      <c r="I202" s="33" t="s">
        <v>221</v>
      </c>
      <c r="J202" s="122">
        <v>50</v>
      </c>
      <c r="K202" s="122">
        <v>26</v>
      </c>
      <c r="L202" s="3"/>
    </row>
    <row r="203" spans="1:12" ht="59.25" customHeight="1">
      <c r="A203" s="204"/>
      <c r="B203" s="216"/>
      <c r="C203" s="183"/>
      <c r="D203" s="176"/>
      <c r="E203" s="21" t="s">
        <v>744</v>
      </c>
      <c r="F203" s="91">
        <v>2501</v>
      </c>
      <c r="G203" s="82">
        <v>10000</v>
      </c>
      <c r="H203" s="82">
        <v>3965.05</v>
      </c>
      <c r="I203" s="21" t="s">
        <v>222</v>
      </c>
      <c r="J203" s="88" t="s">
        <v>223</v>
      </c>
      <c r="K203" s="88" t="s">
        <v>223</v>
      </c>
      <c r="L203" s="3"/>
    </row>
    <row r="204" spans="1:12" ht="31.5" customHeight="1">
      <c r="A204" s="204"/>
      <c r="B204" s="216"/>
      <c r="C204" s="183"/>
      <c r="D204" s="174" t="s">
        <v>353</v>
      </c>
      <c r="E204" s="21" t="s">
        <v>745</v>
      </c>
      <c r="F204" s="88" t="s">
        <v>341</v>
      </c>
      <c r="G204" s="82">
        <v>16941300</v>
      </c>
      <c r="H204" s="82">
        <v>15780033.94</v>
      </c>
      <c r="I204" s="21" t="s">
        <v>352</v>
      </c>
      <c r="J204" s="86">
        <v>1</v>
      </c>
      <c r="K204" s="86">
        <v>2</v>
      </c>
      <c r="L204" s="3"/>
    </row>
    <row r="205" spans="1:12" ht="33.75" customHeight="1">
      <c r="A205" s="204"/>
      <c r="B205" s="216"/>
      <c r="C205" s="183"/>
      <c r="D205" s="174"/>
      <c r="E205" s="21" t="s">
        <v>746</v>
      </c>
      <c r="F205" s="88" t="s">
        <v>341</v>
      </c>
      <c r="G205" s="82">
        <v>103892550</v>
      </c>
      <c r="H205" s="82">
        <v>103752112.3</v>
      </c>
      <c r="I205" s="98" t="s">
        <v>352</v>
      </c>
      <c r="J205" s="99">
        <v>3</v>
      </c>
      <c r="K205" s="99">
        <v>1</v>
      </c>
      <c r="L205" s="3"/>
    </row>
    <row r="206" spans="1:12" ht="156" customHeight="1">
      <c r="A206" s="204"/>
      <c r="B206" s="216"/>
      <c r="C206" s="183"/>
      <c r="D206" s="174" t="s">
        <v>464</v>
      </c>
      <c r="E206" s="21" t="s">
        <v>747</v>
      </c>
      <c r="F206" s="91">
        <v>2301</v>
      </c>
      <c r="G206" s="82">
        <v>34010000</v>
      </c>
      <c r="H206" s="82">
        <v>31726029.28</v>
      </c>
      <c r="I206" s="21" t="s">
        <v>1082</v>
      </c>
      <c r="J206" s="87" t="s">
        <v>465</v>
      </c>
      <c r="K206" s="87" t="s">
        <v>964</v>
      </c>
      <c r="L206" s="3"/>
    </row>
    <row r="207" spans="1:12" ht="31.5" customHeight="1">
      <c r="A207" s="204"/>
      <c r="B207" s="216"/>
      <c r="C207" s="183"/>
      <c r="D207" s="176"/>
      <c r="E207" s="21" t="s">
        <v>748</v>
      </c>
      <c r="F207" s="91">
        <v>2301</v>
      </c>
      <c r="G207" s="113">
        <v>500000000</v>
      </c>
      <c r="H207" s="113">
        <v>507521140.7</v>
      </c>
      <c r="I207" s="33" t="s">
        <v>466</v>
      </c>
      <c r="J207" s="122">
        <v>6100</v>
      </c>
      <c r="K207" s="117">
        <v>5786</v>
      </c>
      <c r="L207" s="3"/>
    </row>
    <row r="208" spans="1:12" ht="31.5" customHeight="1">
      <c r="A208" s="204"/>
      <c r="B208" s="216"/>
      <c r="C208" s="183"/>
      <c r="D208" s="213" t="s">
        <v>831</v>
      </c>
      <c r="E208" s="21" t="s">
        <v>845</v>
      </c>
      <c r="F208" s="91">
        <v>901</v>
      </c>
      <c r="G208" s="82">
        <v>120000</v>
      </c>
      <c r="H208" s="82">
        <v>120000</v>
      </c>
      <c r="I208" s="21" t="s">
        <v>847</v>
      </c>
      <c r="J208" s="101" t="s">
        <v>848</v>
      </c>
      <c r="K208" s="87">
        <v>2</v>
      </c>
      <c r="L208" s="3"/>
    </row>
    <row r="209" spans="1:12" ht="41.25" customHeight="1">
      <c r="A209" s="204"/>
      <c r="B209" s="216"/>
      <c r="C209" s="183"/>
      <c r="D209" s="175"/>
      <c r="E209" s="19" t="s">
        <v>846</v>
      </c>
      <c r="F209" s="91">
        <v>901</v>
      </c>
      <c r="G209" s="82">
        <v>28000</v>
      </c>
      <c r="H209" s="82">
        <v>8755.12</v>
      </c>
      <c r="I209" s="21" t="s">
        <v>567</v>
      </c>
      <c r="J209" s="143">
        <v>1</v>
      </c>
      <c r="K209" s="143">
        <v>1</v>
      </c>
      <c r="L209" s="3"/>
    </row>
    <row r="210" spans="1:12" ht="41.25" customHeight="1">
      <c r="A210" s="204"/>
      <c r="B210" s="216"/>
      <c r="C210" s="183"/>
      <c r="D210" s="175"/>
      <c r="E210" s="21" t="s">
        <v>849</v>
      </c>
      <c r="F210" s="91">
        <v>901</v>
      </c>
      <c r="G210" s="82">
        <v>333000</v>
      </c>
      <c r="H210" s="82">
        <v>18000</v>
      </c>
      <c r="I210" s="21" t="s">
        <v>851</v>
      </c>
      <c r="J210" s="101" t="s">
        <v>848</v>
      </c>
      <c r="K210" s="87">
        <v>1</v>
      </c>
      <c r="L210" s="3"/>
    </row>
    <row r="211" spans="1:12" ht="41.25" customHeight="1">
      <c r="A211" s="204"/>
      <c r="B211" s="216"/>
      <c r="C211" s="183"/>
      <c r="D211" s="175"/>
      <c r="E211" s="21" t="s">
        <v>850</v>
      </c>
      <c r="F211" s="91">
        <v>901</v>
      </c>
      <c r="G211" s="82">
        <v>122600000</v>
      </c>
      <c r="H211" s="82">
        <v>144445008.87</v>
      </c>
      <c r="I211" s="21" t="s">
        <v>209</v>
      </c>
      <c r="J211" s="87">
        <v>11</v>
      </c>
      <c r="K211" s="87">
        <v>11</v>
      </c>
      <c r="L211" s="3"/>
    </row>
    <row r="212" spans="1:12" ht="31.5" customHeight="1">
      <c r="A212" s="204"/>
      <c r="B212" s="216"/>
      <c r="C212" s="183"/>
      <c r="D212" s="22" t="s">
        <v>831</v>
      </c>
      <c r="E212" s="21" t="s">
        <v>853</v>
      </c>
      <c r="F212" s="91">
        <v>901</v>
      </c>
      <c r="G212" s="82">
        <v>85225000</v>
      </c>
      <c r="H212" s="82">
        <v>81188445.91</v>
      </c>
      <c r="I212" s="21" t="s">
        <v>866</v>
      </c>
      <c r="J212" s="87">
        <v>5000</v>
      </c>
      <c r="K212" s="87">
        <v>4500</v>
      </c>
      <c r="L212" s="3"/>
    </row>
    <row r="213" spans="1:12" ht="40.5" customHeight="1">
      <c r="A213" s="204"/>
      <c r="B213" s="216"/>
      <c r="C213" s="183"/>
      <c r="D213" s="22" t="s">
        <v>852</v>
      </c>
      <c r="E213" s="21" t="s">
        <v>854</v>
      </c>
      <c r="F213" s="91">
        <v>902</v>
      </c>
      <c r="G213" s="82">
        <v>4980000</v>
      </c>
      <c r="H213" s="82">
        <v>10643293.41</v>
      </c>
      <c r="I213" s="21" t="s">
        <v>867</v>
      </c>
      <c r="J213" s="122">
        <v>50</v>
      </c>
      <c r="K213" s="122">
        <v>18</v>
      </c>
      <c r="L213" s="3"/>
    </row>
    <row r="214" spans="1:12" ht="40.5" customHeight="1">
      <c r="A214" s="204"/>
      <c r="B214" s="216"/>
      <c r="C214" s="183"/>
      <c r="D214" s="174"/>
      <c r="E214" s="21" t="s">
        <v>855</v>
      </c>
      <c r="F214" s="91">
        <v>903</v>
      </c>
      <c r="G214" s="82">
        <v>60912000</v>
      </c>
      <c r="H214" s="82">
        <v>41101896.3</v>
      </c>
      <c r="I214" s="33" t="s">
        <v>868</v>
      </c>
      <c r="J214" s="122" t="s">
        <v>869</v>
      </c>
      <c r="K214" s="122" t="s">
        <v>996</v>
      </c>
      <c r="L214" s="3"/>
    </row>
    <row r="215" spans="1:12" ht="31.5" customHeight="1">
      <c r="A215" s="204"/>
      <c r="B215" s="216"/>
      <c r="C215" s="183"/>
      <c r="D215" s="174"/>
      <c r="E215" s="21" t="s">
        <v>856</v>
      </c>
      <c r="F215" s="91">
        <v>903</v>
      </c>
      <c r="G215" s="82">
        <v>62220000</v>
      </c>
      <c r="H215" s="82">
        <v>78526851.61</v>
      </c>
      <c r="I215" s="21" t="s">
        <v>870</v>
      </c>
      <c r="J215" s="117">
        <v>116</v>
      </c>
      <c r="K215" s="117">
        <v>116</v>
      </c>
      <c r="L215" s="3"/>
    </row>
    <row r="216" spans="1:12" ht="75.75" customHeight="1">
      <c r="A216" s="204"/>
      <c r="B216" s="216"/>
      <c r="C216" s="183"/>
      <c r="D216" s="174"/>
      <c r="E216" s="21" t="s">
        <v>857</v>
      </c>
      <c r="F216" s="91">
        <v>903</v>
      </c>
      <c r="G216" s="82">
        <v>10162000</v>
      </c>
      <c r="H216" s="82">
        <v>31485855.51</v>
      </c>
      <c r="I216" s="21" t="s">
        <v>871</v>
      </c>
      <c r="J216" s="144" t="s">
        <v>872</v>
      </c>
      <c r="K216" s="117">
        <v>64965</v>
      </c>
      <c r="L216" s="3"/>
    </row>
    <row r="217" spans="1:12" ht="36.75" customHeight="1">
      <c r="A217" s="204"/>
      <c r="B217" s="216"/>
      <c r="C217" s="183"/>
      <c r="D217" s="22" t="s">
        <v>831</v>
      </c>
      <c r="E217" s="21" t="s">
        <v>895</v>
      </c>
      <c r="F217" s="91">
        <v>901</v>
      </c>
      <c r="G217" s="82">
        <v>2867000</v>
      </c>
      <c r="H217" s="82">
        <v>2804650.57</v>
      </c>
      <c r="I217" s="21" t="s">
        <v>873</v>
      </c>
      <c r="J217" s="87">
        <v>8</v>
      </c>
      <c r="K217" s="87">
        <v>8</v>
      </c>
      <c r="L217" s="3"/>
    </row>
    <row r="218" spans="1:12" ht="31.5" customHeight="1">
      <c r="A218" s="204"/>
      <c r="B218" s="216"/>
      <c r="C218" s="183"/>
      <c r="D218" s="174" t="s">
        <v>903</v>
      </c>
      <c r="E218" s="21" t="s">
        <v>858</v>
      </c>
      <c r="F218" s="91">
        <v>903</v>
      </c>
      <c r="G218" s="128">
        <v>18466000</v>
      </c>
      <c r="H218" s="128">
        <v>20152350.28</v>
      </c>
      <c r="I218" s="21" t="s">
        <v>874</v>
      </c>
      <c r="J218" s="136" t="s">
        <v>875</v>
      </c>
      <c r="K218" s="136" t="s">
        <v>997</v>
      </c>
      <c r="L218" s="3"/>
    </row>
    <row r="219" spans="1:12" ht="53.25" customHeight="1">
      <c r="A219" s="204"/>
      <c r="B219" s="216"/>
      <c r="C219" s="183"/>
      <c r="D219" s="174"/>
      <c r="E219" s="21" t="s">
        <v>859</v>
      </c>
      <c r="F219" s="91">
        <v>903</v>
      </c>
      <c r="G219" s="128">
        <v>3058000</v>
      </c>
      <c r="H219" s="82">
        <v>766681.71</v>
      </c>
      <c r="I219" s="21" t="s">
        <v>876</v>
      </c>
      <c r="J219" s="136" t="s">
        <v>877</v>
      </c>
      <c r="K219" s="136" t="s">
        <v>998</v>
      </c>
      <c r="L219" s="3"/>
    </row>
    <row r="220" spans="1:12" ht="31.5" customHeight="1">
      <c r="A220" s="204"/>
      <c r="B220" s="216"/>
      <c r="C220" s="183"/>
      <c r="D220" s="174"/>
      <c r="E220" s="21" t="s">
        <v>860</v>
      </c>
      <c r="F220" s="91">
        <v>903</v>
      </c>
      <c r="G220" s="128">
        <v>2350000</v>
      </c>
      <c r="H220" s="128">
        <v>928980.68</v>
      </c>
      <c r="I220" s="21" t="s">
        <v>878</v>
      </c>
      <c r="J220" s="117">
        <v>116</v>
      </c>
      <c r="K220" s="117">
        <v>42</v>
      </c>
      <c r="L220" s="3"/>
    </row>
    <row r="221" spans="1:12" ht="31.5" customHeight="1">
      <c r="A221" s="204"/>
      <c r="B221" s="216"/>
      <c r="C221" s="183"/>
      <c r="D221" s="174"/>
      <c r="E221" s="21" t="s">
        <v>861</v>
      </c>
      <c r="F221" s="91">
        <v>903</v>
      </c>
      <c r="G221" s="82">
        <v>6013000</v>
      </c>
      <c r="H221" s="82">
        <v>7157692.18</v>
      </c>
      <c r="I221" s="21" t="s">
        <v>878</v>
      </c>
      <c r="J221" s="117">
        <v>60</v>
      </c>
      <c r="K221" s="117">
        <v>60</v>
      </c>
      <c r="L221" s="3"/>
    </row>
    <row r="222" spans="1:12" ht="47.25" customHeight="1">
      <c r="A222" s="204"/>
      <c r="B222" s="216"/>
      <c r="C222" s="183"/>
      <c r="D222" s="22" t="s">
        <v>1083</v>
      </c>
      <c r="E222" s="21" t="s">
        <v>862</v>
      </c>
      <c r="F222" s="91">
        <v>904</v>
      </c>
      <c r="G222" s="82">
        <v>125061000</v>
      </c>
      <c r="H222" s="82">
        <v>26372704.88</v>
      </c>
      <c r="I222" s="21" t="s">
        <v>879</v>
      </c>
      <c r="J222" s="83">
        <v>40</v>
      </c>
      <c r="K222" s="83">
        <v>44</v>
      </c>
      <c r="L222" s="3"/>
    </row>
    <row r="223" spans="1:12" ht="31.5" customHeight="1">
      <c r="A223" s="204"/>
      <c r="B223" s="216"/>
      <c r="C223" s="183"/>
      <c r="D223" s="22" t="s">
        <v>831</v>
      </c>
      <c r="E223" s="21" t="s">
        <v>896</v>
      </c>
      <c r="F223" s="91">
        <v>901</v>
      </c>
      <c r="G223" s="82">
        <v>1962000</v>
      </c>
      <c r="H223" s="82">
        <v>1660258.54</v>
      </c>
      <c r="I223" s="21" t="s">
        <v>880</v>
      </c>
      <c r="J223" s="87">
        <v>20</v>
      </c>
      <c r="K223" s="87">
        <v>21</v>
      </c>
      <c r="L223" s="3"/>
    </row>
    <row r="224" spans="1:12" ht="59.25" customHeight="1">
      <c r="A224" s="204"/>
      <c r="B224" s="216"/>
      <c r="C224" s="183"/>
      <c r="D224" s="22" t="s">
        <v>1083</v>
      </c>
      <c r="E224" s="21" t="s">
        <v>863</v>
      </c>
      <c r="F224" s="91">
        <v>904</v>
      </c>
      <c r="G224" s="82">
        <v>248000</v>
      </c>
      <c r="H224" s="82">
        <v>453139.56</v>
      </c>
      <c r="I224" s="21" t="s">
        <v>881</v>
      </c>
      <c r="J224" s="87" t="s">
        <v>882</v>
      </c>
      <c r="K224" s="87" t="s">
        <v>1085</v>
      </c>
      <c r="L224" s="3"/>
    </row>
    <row r="225" spans="1:12" ht="38.25" customHeight="1">
      <c r="A225" s="204"/>
      <c r="B225" s="216"/>
      <c r="C225" s="183"/>
      <c r="D225" s="22" t="s">
        <v>831</v>
      </c>
      <c r="E225" s="21" t="s">
        <v>864</v>
      </c>
      <c r="F225" s="91">
        <v>901</v>
      </c>
      <c r="G225" s="82">
        <v>20000000</v>
      </c>
      <c r="H225" s="82">
        <v>18552384.3</v>
      </c>
      <c r="I225" s="21" t="s">
        <v>883</v>
      </c>
      <c r="J225" s="142">
        <v>7500</v>
      </c>
      <c r="K225" s="142" t="s">
        <v>999</v>
      </c>
      <c r="L225" s="3"/>
    </row>
    <row r="226" spans="1:12" ht="54.75" customHeight="1">
      <c r="A226" s="204"/>
      <c r="B226" s="216"/>
      <c r="C226" s="183"/>
      <c r="D226" s="22" t="s">
        <v>1083</v>
      </c>
      <c r="E226" s="21" t="s">
        <v>865</v>
      </c>
      <c r="F226" s="91">
        <v>904</v>
      </c>
      <c r="G226" s="82">
        <v>6506000</v>
      </c>
      <c r="H226" s="82">
        <v>22941179.51</v>
      </c>
      <c r="I226" s="21" t="s">
        <v>884</v>
      </c>
      <c r="J226" s="142">
        <v>34692</v>
      </c>
      <c r="K226" s="142">
        <v>35546</v>
      </c>
      <c r="L226" s="3"/>
    </row>
    <row r="227" spans="1:12" s="16" customFormat="1" ht="43.5" customHeight="1">
      <c r="A227" s="204"/>
      <c r="B227" s="216"/>
      <c r="C227" s="216" t="s">
        <v>2</v>
      </c>
      <c r="D227" s="213" t="s">
        <v>181</v>
      </c>
      <c r="E227" s="70" t="s">
        <v>749</v>
      </c>
      <c r="F227" s="138">
        <v>1601</v>
      </c>
      <c r="G227" s="92">
        <v>900000</v>
      </c>
      <c r="H227" s="92">
        <v>509527.6</v>
      </c>
      <c r="I227" s="70" t="s">
        <v>188</v>
      </c>
      <c r="J227" s="109">
        <v>250</v>
      </c>
      <c r="K227" s="109">
        <v>158</v>
      </c>
      <c r="L227" s="14"/>
    </row>
    <row r="228" spans="1:12" s="16" customFormat="1" ht="45" customHeight="1">
      <c r="A228" s="204"/>
      <c r="B228" s="216"/>
      <c r="C228" s="216"/>
      <c r="D228" s="176"/>
      <c r="E228" s="70" t="s">
        <v>189</v>
      </c>
      <c r="F228" s="138">
        <v>1601</v>
      </c>
      <c r="G228" s="92">
        <v>551000</v>
      </c>
      <c r="H228" s="92">
        <v>509105</v>
      </c>
      <c r="I228" s="70" t="s">
        <v>190</v>
      </c>
      <c r="J228" s="109" t="s">
        <v>191</v>
      </c>
      <c r="K228" s="109" t="s">
        <v>965</v>
      </c>
      <c r="L228" s="14"/>
    </row>
    <row r="229" spans="1:12" s="16" customFormat="1" ht="61.5" customHeight="1">
      <c r="A229" s="204"/>
      <c r="B229" s="216"/>
      <c r="C229" s="216"/>
      <c r="D229" s="22" t="s">
        <v>353</v>
      </c>
      <c r="E229" s="70" t="s">
        <v>750</v>
      </c>
      <c r="F229" s="102" t="s">
        <v>341</v>
      </c>
      <c r="G229" s="92">
        <v>21081000</v>
      </c>
      <c r="H229" s="92">
        <v>10352453.96</v>
      </c>
      <c r="I229" s="70" t="s">
        <v>352</v>
      </c>
      <c r="J229" s="145">
        <v>2</v>
      </c>
      <c r="K229" s="145">
        <v>1</v>
      </c>
      <c r="L229" s="14"/>
    </row>
    <row r="230" spans="1:12" s="16" customFormat="1" ht="31.5" customHeight="1">
      <c r="A230" s="204"/>
      <c r="B230" s="216"/>
      <c r="C230" s="216"/>
      <c r="D230" s="213" t="s">
        <v>537</v>
      </c>
      <c r="E230" s="72" t="s">
        <v>751</v>
      </c>
      <c r="F230" s="146">
        <v>1001</v>
      </c>
      <c r="G230" s="147">
        <v>455000</v>
      </c>
      <c r="H230" s="147">
        <v>412698.81</v>
      </c>
      <c r="I230" s="72" t="s">
        <v>539</v>
      </c>
      <c r="J230" s="148" t="s">
        <v>540</v>
      </c>
      <c r="K230" s="148" t="s">
        <v>917</v>
      </c>
      <c r="L230" s="14"/>
    </row>
    <row r="231" spans="1:12" s="16" customFormat="1" ht="31.5" customHeight="1">
      <c r="A231" s="204"/>
      <c r="B231" s="216"/>
      <c r="C231" s="216"/>
      <c r="D231" s="176"/>
      <c r="E231" s="72" t="s">
        <v>752</v>
      </c>
      <c r="F231" s="146">
        <v>1001</v>
      </c>
      <c r="G231" s="147">
        <v>11000000</v>
      </c>
      <c r="H231" s="147">
        <v>11000000</v>
      </c>
      <c r="I231" s="72" t="s">
        <v>541</v>
      </c>
      <c r="J231" s="148" t="s">
        <v>542</v>
      </c>
      <c r="K231" s="148" t="s">
        <v>918</v>
      </c>
      <c r="L231" s="14"/>
    </row>
    <row r="232" spans="1:12" s="16" customFormat="1" ht="240" customHeight="1">
      <c r="A232" s="204"/>
      <c r="B232" s="216"/>
      <c r="C232" s="216"/>
      <c r="D232" s="176"/>
      <c r="E232" s="72" t="s">
        <v>753</v>
      </c>
      <c r="F232" s="146">
        <v>1001</v>
      </c>
      <c r="G232" s="147">
        <v>20000</v>
      </c>
      <c r="H232" s="147">
        <v>7000</v>
      </c>
      <c r="I232" s="72" t="s">
        <v>1086</v>
      </c>
      <c r="J232" s="148" t="s">
        <v>543</v>
      </c>
      <c r="K232" s="148" t="s">
        <v>919</v>
      </c>
      <c r="L232" s="14"/>
    </row>
    <row r="233" spans="1:12" s="16" customFormat="1" ht="63" customHeight="1">
      <c r="A233" s="204"/>
      <c r="B233" s="216"/>
      <c r="C233" s="216"/>
      <c r="D233" s="176"/>
      <c r="E233" s="72" t="s">
        <v>754</v>
      </c>
      <c r="F233" s="146">
        <v>1001</v>
      </c>
      <c r="G233" s="147">
        <v>34495000</v>
      </c>
      <c r="H233" s="147">
        <v>11274926.15</v>
      </c>
      <c r="I233" s="72" t="s">
        <v>544</v>
      </c>
      <c r="J233" s="149" t="s">
        <v>544</v>
      </c>
      <c r="K233" s="149" t="s">
        <v>544</v>
      </c>
      <c r="L233" s="14"/>
    </row>
    <row r="234" spans="1:12" s="16" customFormat="1" ht="31.5" customHeight="1">
      <c r="A234" s="204"/>
      <c r="B234" s="216"/>
      <c r="C234" s="216"/>
      <c r="D234" s="176"/>
      <c r="E234" s="72" t="s">
        <v>755</v>
      </c>
      <c r="F234" s="146">
        <v>1001</v>
      </c>
      <c r="G234" s="147">
        <v>4050000</v>
      </c>
      <c r="H234" s="147">
        <v>4227400</v>
      </c>
      <c r="I234" s="72" t="s">
        <v>545</v>
      </c>
      <c r="J234" s="148" t="s">
        <v>546</v>
      </c>
      <c r="K234" s="148" t="s">
        <v>920</v>
      </c>
      <c r="L234" s="14"/>
    </row>
    <row r="235" spans="1:12" s="16" customFormat="1" ht="78.75" customHeight="1">
      <c r="A235" s="204"/>
      <c r="B235" s="216"/>
      <c r="C235" s="216"/>
      <c r="D235" s="176"/>
      <c r="E235" s="72" t="s">
        <v>756</v>
      </c>
      <c r="F235" s="146">
        <v>1001</v>
      </c>
      <c r="G235" s="147">
        <v>2500000</v>
      </c>
      <c r="H235" s="147">
        <v>2286424.6</v>
      </c>
      <c r="I235" s="72" t="s">
        <v>1100</v>
      </c>
      <c r="J235" s="148" t="s">
        <v>980</v>
      </c>
      <c r="K235" s="148" t="s">
        <v>1052</v>
      </c>
      <c r="L235" s="14"/>
    </row>
    <row r="236" spans="1:12" s="16" customFormat="1" ht="51" customHeight="1">
      <c r="A236" s="204"/>
      <c r="B236" s="216"/>
      <c r="C236" s="216"/>
      <c r="D236" s="176"/>
      <c r="E236" s="72" t="s">
        <v>757</v>
      </c>
      <c r="F236" s="146">
        <v>1001</v>
      </c>
      <c r="G236" s="147">
        <v>500000</v>
      </c>
      <c r="H236" s="147">
        <v>500000</v>
      </c>
      <c r="I236" s="72" t="s">
        <v>547</v>
      </c>
      <c r="J236" s="148" t="s">
        <v>548</v>
      </c>
      <c r="K236" s="148" t="s">
        <v>1053</v>
      </c>
      <c r="L236" s="14"/>
    </row>
    <row r="237" spans="1:12" s="16" customFormat="1" ht="171" customHeight="1">
      <c r="A237" s="204"/>
      <c r="B237" s="216"/>
      <c r="C237" s="216"/>
      <c r="D237" s="176"/>
      <c r="E237" s="70" t="s">
        <v>758</v>
      </c>
      <c r="F237" s="146">
        <v>1001</v>
      </c>
      <c r="G237" s="92">
        <v>40498000</v>
      </c>
      <c r="H237" s="92">
        <v>40620626.01</v>
      </c>
      <c r="I237" s="21" t="s">
        <v>549</v>
      </c>
      <c r="J237" s="150" t="s">
        <v>550</v>
      </c>
      <c r="K237" s="150" t="s">
        <v>921</v>
      </c>
      <c r="L237" s="14"/>
    </row>
    <row r="238" spans="1:12" s="16" customFormat="1" ht="31.5" customHeight="1">
      <c r="A238" s="204"/>
      <c r="B238" s="216"/>
      <c r="C238" s="216"/>
      <c r="D238" s="176"/>
      <c r="E238" s="72" t="s">
        <v>759</v>
      </c>
      <c r="F238" s="146">
        <v>1001</v>
      </c>
      <c r="G238" s="147">
        <v>400000</v>
      </c>
      <c r="H238" s="147">
        <v>0</v>
      </c>
      <c r="I238" s="72" t="s">
        <v>551</v>
      </c>
      <c r="J238" s="148" t="s">
        <v>552</v>
      </c>
      <c r="K238" s="148" t="s">
        <v>922</v>
      </c>
      <c r="L238" s="14"/>
    </row>
    <row r="239" spans="1:12" s="16" customFormat="1" ht="162" customHeight="1">
      <c r="A239" s="204"/>
      <c r="B239" s="216"/>
      <c r="C239" s="216"/>
      <c r="D239" s="176"/>
      <c r="E239" s="72" t="s">
        <v>760</v>
      </c>
      <c r="F239" s="146">
        <v>1001</v>
      </c>
      <c r="G239" s="147">
        <v>200000</v>
      </c>
      <c r="H239" s="147">
        <v>0</v>
      </c>
      <c r="I239" s="245" t="s">
        <v>553</v>
      </c>
      <c r="J239" s="246" t="s">
        <v>554</v>
      </c>
      <c r="K239" s="246" t="s">
        <v>923</v>
      </c>
      <c r="L239" s="14"/>
    </row>
    <row r="240" spans="1:12" s="16" customFormat="1" ht="41.25" customHeight="1">
      <c r="A240" s="204"/>
      <c r="B240" s="216"/>
      <c r="C240" s="216"/>
      <c r="D240" s="213" t="s">
        <v>538</v>
      </c>
      <c r="E240" s="72" t="s">
        <v>897</v>
      </c>
      <c r="F240" s="146">
        <v>1002</v>
      </c>
      <c r="G240" s="147">
        <v>4420000</v>
      </c>
      <c r="H240" s="147">
        <v>4359454.38</v>
      </c>
      <c r="I240" s="195"/>
      <c r="J240" s="197"/>
      <c r="K240" s="197"/>
      <c r="L240" s="14"/>
    </row>
    <row r="241" spans="1:12" s="16" customFormat="1" ht="61.5" customHeight="1">
      <c r="A241" s="204"/>
      <c r="B241" s="216"/>
      <c r="C241" s="216"/>
      <c r="D241" s="176"/>
      <c r="E241" s="72" t="s">
        <v>761</v>
      </c>
      <c r="F241" s="146">
        <v>1002</v>
      </c>
      <c r="G241" s="147">
        <v>510000</v>
      </c>
      <c r="H241" s="147">
        <v>0</v>
      </c>
      <c r="I241" s="72" t="s">
        <v>924</v>
      </c>
      <c r="J241" s="151" t="s">
        <v>1054</v>
      </c>
      <c r="K241" s="148" t="s">
        <v>1055</v>
      </c>
      <c r="L241" s="14"/>
    </row>
    <row r="242" spans="1:12" s="16" customFormat="1" ht="54.75" customHeight="1">
      <c r="A242" s="204"/>
      <c r="B242" s="216"/>
      <c r="C242" s="216"/>
      <c r="D242" s="213" t="s">
        <v>537</v>
      </c>
      <c r="E242" s="72" t="s">
        <v>762</v>
      </c>
      <c r="F242" s="146">
        <v>1001</v>
      </c>
      <c r="G242" s="147">
        <v>180000</v>
      </c>
      <c r="H242" s="147">
        <v>180000</v>
      </c>
      <c r="I242" s="72" t="s">
        <v>555</v>
      </c>
      <c r="J242" s="148" t="s">
        <v>449</v>
      </c>
      <c r="K242" s="148" t="s">
        <v>925</v>
      </c>
      <c r="L242" s="14"/>
    </row>
    <row r="243" spans="1:12" s="16" customFormat="1" ht="99.75" customHeight="1">
      <c r="A243" s="204"/>
      <c r="B243" s="216"/>
      <c r="C243" s="216"/>
      <c r="D243" s="176"/>
      <c r="E243" s="72" t="s">
        <v>763</v>
      </c>
      <c r="F243" s="146">
        <v>1001</v>
      </c>
      <c r="G243" s="152">
        <v>150000</v>
      </c>
      <c r="H243" s="152">
        <v>76500</v>
      </c>
      <c r="I243" s="72" t="s">
        <v>556</v>
      </c>
      <c r="J243" s="148" t="s">
        <v>926</v>
      </c>
      <c r="K243" s="148" t="s">
        <v>927</v>
      </c>
      <c r="L243" s="14"/>
    </row>
    <row r="244" spans="1:12" s="16" customFormat="1" ht="307.5" customHeight="1">
      <c r="A244" s="204"/>
      <c r="B244" s="216"/>
      <c r="C244" s="216"/>
      <c r="D244" s="73" t="s">
        <v>538</v>
      </c>
      <c r="E244" s="72" t="s">
        <v>764</v>
      </c>
      <c r="F244" s="146">
        <v>1002</v>
      </c>
      <c r="G244" s="147">
        <v>522000</v>
      </c>
      <c r="H244" s="147">
        <v>491858.58</v>
      </c>
      <c r="I244" s="72" t="s">
        <v>557</v>
      </c>
      <c r="J244" s="149" t="s">
        <v>929</v>
      </c>
      <c r="K244" s="149" t="s">
        <v>930</v>
      </c>
      <c r="L244" s="14"/>
    </row>
    <row r="245" spans="1:12" s="16" customFormat="1" ht="139.5" customHeight="1">
      <c r="A245" s="204"/>
      <c r="B245" s="216"/>
      <c r="C245" s="216"/>
      <c r="D245" s="73" t="s">
        <v>537</v>
      </c>
      <c r="E245" s="69" t="s">
        <v>531</v>
      </c>
      <c r="F245" s="146">
        <v>1001</v>
      </c>
      <c r="G245" s="153">
        <v>920000</v>
      </c>
      <c r="H245" s="153">
        <v>140338.17</v>
      </c>
      <c r="I245" s="154" t="s">
        <v>558</v>
      </c>
      <c r="J245" s="155" t="s">
        <v>559</v>
      </c>
      <c r="K245" s="155" t="s">
        <v>928</v>
      </c>
      <c r="L245" s="14"/>
    </row>
    <row r="246" spans="1:12" s="16" customFormat="1" ht="227.25" customHeight="1">
      <c r="A246" s="204"/>
      <c r="B246" s="216"/>
      <c r="C246" s="216"/>
      <c r="D246" s="174" t="s">
        <v>538</v>
      </c>
      <c r="E246" s="69" t="s">
        <v>765</v>
      </c>
      <c r="F246" s="146">
        <v>1002</v>
      </c>
      <c r="G246" s="153">
        <v>1000000</v>
      </c>
      <c r="H246" s="153">
        <v>971025.18</v>
      </c>
      <c r="I246" s="154" t="s">
        <v>1087</v>
      </c>
      <c r="J246" s="156" t="s">
        <v>560</v>
      </c>
      <c r="K246" s="156" t="s">
        <v>931</v>
      </c>
      <c r="L246" s="14"/>
    </row>
    <row r="247" spans="1:12" s="16" customFormat="1" ht="83.25" customHeight="1">
      <c r="A247" s="204"/>
      <c r="B247" s="216"/>
      <c r="C247" s="216"/>
      <c r="D247" s="176"/>
      <c r="E247" s="157" t="s">
        <v>766</v>
      </c>
      <c r="F247" s="146">
        <v>1002</v>
      </c>
      <c r="G247" s="147">
        <v>1250000</v>
      </c>
      <c r="H247" s="147">
        <v>1228597.38</v>
      </c>
      <c r="I247" s="72" t="s">
        <v>932</v>
      </c>
      <c r="J247" s="148" t="s">
        <v>933</v>
      </c>
      <c r="K247" s="148" t="s">
        <v>934</v>
      </c>
      <c r="L247" s="14"/>
    </row>
    <row r="248" spans="1:12" s="16" customFormat="1" ht="78" customHeight="1">
      <c r="A248" s="204"/>
      <c r="B248" s="216"/>
      <c r="C248" s="216"/>
      <c r="D248" s="176"/>
      <c r="E248" s="72" t="s">
        <v>532</v>
      </c>
      <c r="F248" s="146">
        <v>1002</v>
      </c>
      <c r="G248" s="147">
        <v>250000</v>
      </c>
      <c r="H248" s="147">
        <v>387683.99</v>
      </c>
      <c r="I248" s="72" t="s">
        <v>935</v>
      </c>
      <c r="J248" s="148" t="s">
        <v>937</v>
      </c>
      <c r="K248" s="148" t="s">
        <v>936</v>
      </c>
      <c r="L248" s="14"/>
    </row>
    <row r="249" spans="1:12" s="16" customFormat="1" ht="31.5" customHeight="1">
      <c r="A249" s="204"/>
      <c r="B249" s="216"/>
      <c r="C249" s="216"/>
      <c r="D249" s="176"/>
      <c r="E249" s="69" t="s">
        <v>767</v>
      </c>
      <c r="F249" s="146">
        <v>1002</v>
      </c>
      <c r="G249" s="153">
        <v>1420000</v>
      </c>
      <c r="H249" s="153">
        <v>1295616.35</v>
      </c>
      <c r="I249" s="72" t="s">
        <v>561</v>
      </c>
      <c r="J249" s="148" t="s">
        <v>562</v>
      </c>
      <c r="K249" s="148" t="s">
        <v>938</v>
      </c>
      <c r="L249" s="14"/>
    </row>
    <row r="250" spans="1:12" s="16" customFormat="1" ht="48.75" customHeight="1">
      <c r="A250" s="204"/>
      <c r="B250" s="216"/>
      <c r="C250" s="216"/>
      <c r="D250" s="176"/>
      <c r="E250" s="72" t="s">
        <v>768</v>
      </c>
      <c r="F250" s="146">
        <v>1002</v>
      </c>
      <c r="G250" s="147">
        <v>500000</v>
      </c>
      <c r="H250" s="147">
        <v>485888.51</v>
      </c>
      <c r="I250" s="72" t="s">
        <v>555</v>
      </c>
      <c r="J250" s="148" t="s">
        <v>563</v>
      </c>
      <c r="K250" s="148" t="s">
        <v>939</v>
      </c>
      <c r="L250" s="14"/>
    </row>
    <row r="251" spans="1:12" s="16" customFormat="1" ht="311.25" customHeight="1">
      <c r="A251" s="204"/>
      <c r="B251" s="216"/>
      <c r="C251" s="216"/>
      <c r="D251" s="176"/>
      <c r="E251" s="21" t="s">
        <v>769</v>
      </c>
      <c r="F251" s="146">
        <v>1002</v>
      </c>
      <c r="G251" s="113">
        <v>2000000</v>
      </c>
      <c r="H251" s="113">
        <v>2055309.88</v>
      </c>
      <c r="I251" s="33" t="s">
        <v>1088</v>
      </c>
      <c r="J251" s="117" t="s">
        <v>564</v>
      </c>
      <c r="K251" s="117" t="s">
        <v>940</v>
      </c>
      <c r="L251" s="14"/>
    </row>
    <row r="252" spans="1:12" s="16" customFormat="1" ht="102" customHeight="1">
      <c r="A252" s="204"/>
      <c r="B252" s="216"/>
      <c r="C252" s="216"/>
      <c r="D252" s="176"/>
      <c r="E252" s="69" t="s">
        <v>533</v>
      </c>
      <c r="F252" s="146">
        <v>1002</v>
      </c>
      <c r="G252" s="153">
        <v>539000</v>
      </c>
      <c r="H252" s="153">
        <v>501210.45</v>
      </c>
      <c r="I252" s="154" t="s">
        <v>565</v>
      </c>
      <c r="J252" s="156" t="s">
        <v>942</v>
      </c>
      <c r="K252" s="156" t="s">
        <v>941</v>
      </c>
      <c r="L252" s="14"/>
    </row>
    <row r="253" spans="1:12" s="16" customFormat="1" ht="31.5" customHeight="1">
      <c r="A253" s="204"/>
      <c r="B253" s="216"/>
      <c r="C253" s="216"/>
      <c r="D253" s="176"/>
      <c r="E253" s="69" t="s">
        <v>534</v>
      </c>
      <c r="F253" s="146">
        <v>1002</v>
      </c>
      <c r="G253" s="153">
        <v>467000</v>
      </c>
      <c r="H253" s="153">
        <v>0</v>
      </c>
      <c r="I253" s="154" t="s">
        <v>561</v>
      </c>
      <c r="J253" s="156" t="s">
        <v>566</v>
      </c>
      <c r="K253" s="156" t="s">
        <v>943</v>
      </c>
      <c r="L253" s="14"/>
    </row>
    <row r="254" spans="1:12" s="16" customFormat="1" ht="31.5" customHeight="1">
      <c r="A254" s="204"/>
      <c r="B254" s="216"/>
      <c r="C254" s="216"/>
      <c r="D254" s="176"/>
      <c r="E254" s="21" t="s">
        <v>770</v>
      </c>
      <c r="F254" s="146">
        <v>1002</v>
      </c>
      <c r="G254" s="113">
        <v>150000</v>
      </c>
      <c r="H254" s="113">
        <v>0</v>
      </c>
      <c r="I254" s="33" t="s">
        <v>944</v>
      </c>
      <c r="J254" s="117" t="s">
        <v>945</v>
      </c>
      <c r="K254" s="117" t="s">
        <v>946</v>
      </c>
      <c r="L254" s="14"/>
    </row>
    <row r="255" spans="1:12" s="16" customFormat="1" ht="36.75" customHeight="1">
      <c r="A255" s="204"/>
      <c r="B255" s="216"/>
      <c r="C255" s="216"/>
      <c r="D255" s="176"/>
      <c r="E255" s="69" t="s">
        <v>771</v>
      </c>
      <c r="F255" s="146">
        <v>1002</v>
      </c>
      <c r="G255" s="153">
        <v>900000</v>
      </c>
      <c r="H255" s="153">
        <v>125057.84</v>
      </c>
      <c r="I255" s="154" t="s">
        <v>567</v>
      </c>
      <c r="J255" s="156">
        <v>25000</v>
      </c>
      <c r="K255" s="156">
        <v>17625</v>
      </c>
      <c r="L255" s="14"/>
    </row>
    <row r="256" spans="1:12" s="16" customFormat="1" ht="51.75" customHeight="1">
      <c r="A256" s="204"/>
      <c r="B256" s="216"/>
      <c r="C256" s="216"/>
      <c r="D256" s="22" t="s">
        <v>1089</v>
      </c>
      <c r="E256" s="69" t="s">
        <v>772</v>
      </c>
      <c r="F256" s="146">
        <v>1002</v>
      </c>
      <c r="G256" s="153">
        <v>44073000</v>
      </c>
      <c r="H256" s="153">
        <v>38450380.5</v>
      </c>
      <c r="I256" s="154" t="s">
        <v>568</v>
      </c>
      <c r="J256" s="156" t="s">
        <v>176</v>
      </c>
      <c r="K256" s="156" t="s">
        <v>176</v>
      </c>
      <c r="L256" s="14"/>
    </row>
    <row r="257" spans="1:12" s="16" customFormat="1" ht="31.5" customHeight="1">
      <c r="A257" s="204"/>
      <c r="B257" s="216"/>
      <c r="C257" s="216"/>
      <c r="D257" s="73" t="s">
        <v>538</v>
      </c>
      <c r="E257" s="72" t="s">
        <v>773</v>
      </c>
      <c r="F257" s="146">
        <v>1002</v>
      </c>
      <c r="G257" s="147">
        <v>1000000</v>
      </c>
      <c r="H257" s="147">
        <v>686242.12</v>
      </c>
      <c r="I257" s="72" t="s">
        <v>569</v>
      </c>
      <c r="J257" s="148" t="s">
        <v>570</v>
      </c>
      <c r="K257" s="148" t="s">
        <v>947</v>
      </c>
      <c r="L257" s="14"/>
    </row>
    <row r="258" spans="1:12" s="16" customFormat="1" ht="63" customHeight="1">
      <c r="A258" s="204"/>
      <c r="B258" s="216"/>
      <c r="C258" s="216"/>
      <c r="D258" s="76" t="s">
        <v>537</v>
      </c>
      <c r="E258" s="72" t="s">
        <v>774</v>
      </c>
      <c r="F258" s="146">
        <v>1001</v>
      </c>
      <c r="G258" s="147">
        <v>320000</v>
      </c>
      <c r="H258" s="147">
        <v>243454.82</v>
      </c>
      <c r="I258" s="240" t="s">
        <v>1090</v>
      </c>
      <c r="J258" s="241" t="s">
        <v>1090</v>
      </c>
      <c r="K258" s="241" t="s">
        <v>1091</v>
      </c>
      <c r="L258" s="14"/>
    </row>
    <row r="259" spans="1:12" s="16" customFormat="1" ht="64.5" customHeight="1">
      <c r="A259" s="204"/>
      <c r="B259" s="216"/>
      <c r="C259" s="216"/>
      <c r="D259" s="198" t="s">
        <v>538</v>
      </c>
      <c r="E259" s="72" t="s">
        <v>775</v>
      </c>
      <c r="F259" s="146">
        <v>1002</v>
      </c>
      <c r="G259" s="147">
        <v>180000</v>
      </c>
      <c r="H259" s="147">
        <v>60000</v>
      </c>
      <c r="I259" s="195"/>
      <c r="J259" s="242"/>
      <c r="K259" s="242"/>
      <c r="L259" s="14"/>
    </row>
    <row r="260" spans="1:12" s="16" customFormat="1" ht="31.5" customHeight="1">
      <c r="A260" s="204"/>
      <c r="B260" s="216"/>
      <c r="C260" s="216"/>
      <c r="D260" s="176"/>
      <c r="E260" s="72" t="s">
        <v>535</v>
      </c>
      <c r="F260" s="146">
        <v>1002</v>
      </c>
      <c r="G260" s="152">
        <v>250000</v>
      </c>
      <c r="H260" s="152">
        <v>250000</v>
      </c>
      <c r="I260" s="72" t="s">
        <v>571</v>
      </c>
      <c r="J260" s="148">
        <v>1100</v>
      </c>
      <c r="K260" s="148">
        <v>1187</v>
      </c>
      <c r="L260" s="14"/>
    </row>
    <row r="261" spans="1:12" s="16" customFormat="1" ht="31.5" customHeight="1">
      <c r="A261" s="204"/>
      <c r="B261" s="216"/>
      <c r="C261" s="216"/>
      <c r="D261" s="176"/>
      <c r="E261" s="72" t="s">
        <v>536</v>
      </c>
      <c r="F261" s="146">
        <v>1002</v>
      </c>
      <c r="G261" s="147">
        <v>2781000</v>
      </c>
      <c r="H261" s="147">
        <v>2781000</v>
      </c>
      <c r="I261" s="72" t="s">
        <v>572</v>
      </c>
      <c r="J261" s="148" t="s">
        <v>573</v>
      </c>
      <c r="K261" s="148" t="s">
        <v>948</v>
      </c>
      <c r="L261" s="14"/>
    </row>
    <row r="262" spans="1:12" s="16" customFormat="1" ht="31.5" customHeight="1">
      <c r="A262" s="204"/>
      <c r="B262" s="216"/>
      <c r="C262" s="216"/>
      <c r="D262" s="176"/>
      <c r="E262" s="70" t="s">
        <v>776</v>
      </c>
      <c r="F262" s="146">
        <v>1002</v>
      </c>
      <c r="G262" s="92">
        <v>180000</v>
      </c>
      <c r="H262" s="92">
        <v>180000</v>
      </c>
      <c r="I262" s="70" t="s">
        <v>574</v>
      </c>
      <c r="J262" s="109">
        <v>100</v>
      </c>
      <c r="K262" s="109">
        <v>150</v>
      </c>
      <c r="L262" s="14"/>
    </row>
    <row r="263" spans="1:12" s="16" customFormat="1" ht="31.5" customHeight="1">
      <c r="A263" s="204"/>
      <c r="B263" s="216"/>
      <c r="C263" s="216"/>
      <c r="D263" s="176"/>
      <c r="E263" s="70" t="s">
        <v>777</v>
      </c>
      <c r="F263" s="146">
        <v>1002</v>
      </c>
      <c r="G263" s="92">
        <v>180000</v>
      </c>
      <c r="H263" s="92">
        <v>180000</v>
      </c>
      <c r="I263" s="70" t="s">
        <v>574</v>
      </c>
      <c r="J263" s="109">
        <v>400</v>
      </c>
      <c r="K263" s="109">
        <v>160</v>
      </c>
      <c r="L263" s="14"/>
    </row>
    <row r="264" spans="1:12" s="16" customFormat="1" ht="31.5" customHeight="1">
      <c r="A264" s="204"/>
      <c r="B264" s="216"/>
      <c r="C264" s="216"/>
      <c r="D264" s="176"/>
      <c r="E264" s="72" t="s">
        <v>910</v>
      </c>
      <c r="F264" s="146">
        <v>1002</v>
      </c>
      <c r="G264" s="152">
        <v>800000</v>
      </c>
      <c r="H264" s="152">
        <v>800000</v>
      </c>
      <c r="I264" s="72" t="s">
        <v>561</v>
      </c>
      <c r="J264" s="148" t="s">
        <v>575</v>
      </c>
      <c r="K264" s="148" t="s">
        <v>949</v>
      </c>
      <c r="L264" s="14"/>
    </row>
    <row r="265" spans="1:12" s="16" customFormat="1" ht="31.5" customHeight="1">
      <c r="A265" s="204"/>
      <c r="B265" s="216"/>
      <c r="C265" s="216"/>
      <c r="D265" s="76" t="s">
        <v>537</v>
      </c>
      <c r="E265" s="70" t="s">
        <v>778</v>
      </c>
      <c r="F265" s="138">
        <v>1001</v>
      </c>
      <c r="G265" s="94">
        <v>150000</v>
      </c>
      <c r="H265" s="94">
        <v>21000</v>
      </c>
      <c r="I265" s="70" t="s">
        <v>576</v>
      </c>
      <c r="J265" s="109">
        <v>300</v>
      </c>
      <c r="K265" s="109">
        <v>300</v>
      </c>
      <c r="L265" s="14"/>
    </row>
    <row r="266" spans="1:12" s="16" customFormat="1" ht="31.5" customHeight="1">
      <c r="A266" s="204"/>
      <c r="B266" s="216"/>
      <c r="C266" s="216"/>
      <c r="D266" s="174" t="s">
        <v>538</v>
      </c>
      <c r="E266" s="70" t="s">
        <v>779</v>
      </c>
      <c r="F266" s="146">
        <v>1002</v>
      </c>
      <c r="G266" s="92">
        <v>600000</v>
      </c>
      <c r="H266" s="92">
        <v>0</v>
      </c>
      <c r="I266" s="70" t="s">
        <v>577</v>
      </c>
      <c r="J266" s="109" t="s">
        <v>578</v>
      </c>
      <c r="K266" s="109" t="s">
        <v>946</v>
      </c>
      <c r="L266" s="14"/>
    </row>
    <row r="267" spans="1:12" s="16" customFormat="1" ht="31.5" customHeight="1">
      <c r="A267" s="204"/>
      <c r="B267" s="216"/>
      <c r="C267" s="216"/>
      <c r="D267" s="176"/>
      <c r="E267" s="70" t="s">
        <v>780</v>
      </c>
      <c r="F267" s="146">
        <v>1002</v>
      </c>
      <c r="G267" s="92">
        <v>100000</v>
      </c>
      <c r="H267" s="92">
        <v>100000</v>
      </c>
      <c r="I267" s="70" t="s">
        <v>579</v>
      </c>
      <c r="J267" s="109">
        <v>400</v>
      </c>
      <c r="K267" s="109">
        <v>450</v>
      </c>
      <c r="L267" s="14"/>
    </row>
    <row r="268" spans="1:12" s="16" customFormat="1" ht="37.5" customHeight="1">
      <c r="A268" s="204"/>
      <c r="B268" s="216"/>
      <c r="C268" s="216"/>
      <c r="D268" s="176"/>
      <c r="E268" s="70" t="s">
        <v>781</v>
      </c>
      <c r="F268" s="146">
        <v>1002</v>
      </c>
      <c r="G268" s="92">
        <v>150000</v>
      </c>
      <c r="H268" s="92">
        <v>0</v>
      </c>
      <c r="I268" s="70" t="s">
        <v>580</v>
      </c>
      <c r="J268" s="109">
        <v>150</v>
      </c>
      <c r="K268" s="109" t="s">
        <v>946</v>
      </c>
      <c r="L268" s="14"/>
    </row>
    <row r="269" spans="1:12" s="16" customFormat="1" ht="31.5" customHeight="1">
      <c r="A269" s="204"/>
      <c r="B269" s="216"/>
      <c r="C269" s="216"/>
      <c r="D269" s="176"/>
      <c r="E269" s="70" t="s">
        <v>782</v>
      </c>
      <c r="F269" s="146">
        <v>1002</v>
      </c>
      <c r="G269" s="92">
        <v>300000</v>
      </c>
      <c r="H269" s="92">
        <v>0</v>
      </c>
      <c r="I269" s="70" t="s">
        <v>1092</v>
      </c>
      <c r="J269" s="109" t="s">
        <v>581</v>
      </c>
      <c r="K269" s="109" t="s">
        <v>950</v>
      </c>
      <c r="L269" s="14"/>
    </row>
    <row r="270" spans="1:12" s="16" customFormat="1" ht="98.25" customHeight="1">
      <c r="A270" s="204"/>
      <c r="B270" s="216"/>
      <c r="C270" s="216"/>
      <c r="D270" s="176"/>
      <c r="E270" s="70" t="s">
        <v>783</v>
      </c>
      <c r="F270" s="146">
        <v>1002</v>
      </c>
      <c r="G270" s="92">
        <v>480000</v>
      </c>
      <c r="H270" s="92">
        <v>480000</v>
      </c>
      <c r="I270" s="70" t="s">
        <v>1093</v>
      </c>
      <c r="J270" s="31" t="s">
        <v>1093</v>
      </c>
      <c r="K270" s="31" t="s">
        <v>1093</v>
      </c>
      <c r="L270" s="14"/>
    </row>
    <row r="271" spans="1:12" s="16" customFormat="1" ht="73.5" customHeight="1">
      <c r="A271" s="204"/>
      <c r="B271" s="216"/>
      <c r="C271" s="216"/>
      <c r="D271" s="176"/>
      <c r="E271" s="21" t="s">
        <v>784</v>
      </c>
      <c r="F271" s="146">
        <v>1002</v>
      </c>
      <c r="G271" s="113">
        <v>100000</v>
      </c>
      <c r="H271" s="113">
        <v>70000</v>
      </c>
      <c r="I271" s="33" t="s">
        <v>582</v>
      </c>
      <c r="J271" s="117" t="s">
        <v>583</v>
      </c>
      <c r="K271" s="117" t="s">
        <v>1094</v>
      </c>
      <c r="L271" s="14"/>
    </row>
    <row r="272" spans="1:12" s="16" customFormat="1" ht="31.5" customHeight="1">
      <c r="A272" s="204"/>
      <c r="B272" s="216"/>
      <c r="C272" s="216"/>
      <c r="D272" s="76" t="s">
        <v>537</v>
      </c>
      <c r="E272" s="69" t="s">
        <v>785</v>
      </c>
      <c r="F272" s="158">
        <v>1001</v>
      </c>
      <c r="G272" s="159">
        <v>10818000</v>
      </c>
      <c r="H272" s="159">
        <v>10398430.53</v>
      </c>
      <c r="I272" s="69" t="s">
        <v>584</v>
      </c>
      <c r="J272" s="160" t="s">
        <v>584</v>
      </c>
      <c r="K272" s="160" t="s">
        <v>584</v>
      </c>
      <c r="L272" s="14"/>
    </row>
    <row r="273" spans="1:12" s="16" customFormat="1" ht="49.5" customHeight="1">
      <c r="A273" s="204"/>
      <c r="B273" s="216"/>
      <c r="C273" s="216"/>
      <c r="D273" s="198" t="s">
        <v>538</v>
      </c>
      <c r="E273" s="69" t="s">
        <v>786</v>
      </c>
      <c r="F273" s="146">
        <v>1002</v>
      </c>
      <c r="G273" s="153">
        <v>210000</v>
      </c>
      <c r="H273" s="153">
        <v>70000</v>
      </c>
      <c r="I273" s="72" t="s">
        <v>585</v>
      </c>
      <c r="J273" s="148">
        <v>3</v>
      </c>
      <c r="K273" s="148">
        <v>3</v>
      </c>
      <c r="L273" s="14"/>
    </row>
    <row r="274" spans="1:12" s="16" customFormat="1" ht="34.5" customHeight="1">
      <c r="A274" s="204"/>
      <c r="B274" s="216"/>
      <c r="C274" s="216"/>
      <c r="D274" s="176"/>
      <c r="E274" s="69" t="s">
        <v>787</v>
      </c>
      <c r="F274" s="146">
        <v>1002</v>
      </c>
      <c r="G274" s="153">
        <v>100000</v>
      </c>
      <c r="H274" s="153">
        <v>100000</v>
      </c>
      <c r="I274" s="72" t="s">
        <v>586</v>
      </c>
      <c r="J274" s="148">
        <v>7</v>
      </c>
      <c r="K274" s="148">
        <v>5</v>
      </c>
      <c r="L274" s="14"/>
    </row>
    <row r="275" spans="1:11" s="3" customFormat="1" ht="60.75" customHeight="1">
      <c r="A275" s="204"/>
      <c r="B275" s="216"/>
      <c r="C275" s="20" t="s">
        <v>54</v>
      </c>
      <c r="D275" s="22" t="s">
        <v>353</v>
      </c>
      <c r="E275" s="21" t="s">
        <v>788</v>
      </c>
      <c r="F275" s="88" t="s">
        <v>341</v>
      </c>
      <c r="G275" s="82">
        <v>14453250</v>
      </c>
      <c r="H275" s="82">
        <v>9981293.09</v>
      </c>
      <c r="I275" s="21" t="s">
        <v>352</v>
      </c>
      <c r="J275" s="86">
        <v>2</v>
      </c>
      <c r="K275" s="86">
        <v>1</v>
      </c>
    </row>
    <row r="276" spans="1:13" s="3" customFormat="1" ht="49.5" customHeight="1">
      <c r="A276" s="204"/>
      <c r="B276" s="216"/>
      <c r="C276" s="183" t="s">
        <v>3</v>
      </c>
      <c r="D276" s="174" t="s">
        <v>181</v>
      </c>
      <c r="E276" s="21" t="s">
        <v>192</v>
      </c>
      <c r="F276" s="91">
        <v>1601</v>
      </c>
      <c r="G276" s="82">
        <v>115000</v>
      </c>
      <c r="H276" s="82">
        <v>51836.63</v>
      </c>
      <c r="I276" s="21" t="s">
        <v>196</v>
      </c>
      <c r="J276" s="87" t="s">
        <v>197</v>
      </c>
      <c r="K276" s="87" t="s">
        <v>966</v>
      </c>
      <c r="M276" s="4"/>
    </row>
    <row r="277" spans="1:13" s="3" customFormat="1" ht="49.5" customHeight="1">
      <c r="A277" s="204"/>
      <c r="B277" s="216"/>
      <c r="C277" s="183"/>
      <c r="D277" s="176"/>
      <c r="E277" s="21" t="s">
        <v>193</v>
      </c>
      <c r="F277" s="91">
        <v>1601</v>
      </c>
      <c r="G277" s="82">
        <v>425000</v>
      </c>
      <c r="H277" s="82">
        <v>410937.85</v>
      </c>
      <c r="I277" s="21" t="s">
        <v>198</v>
      </c>
      <c r="J277" s="87" t="s">
        <v>199</v>
      </c>
      <c r="K277" s="87" t="s">
        <v>967</v>
      </c>
      <c r="M277" s="4"/>
    </row>
    <row r="278" spans="1:13" s="3" customFormat="1" ht="49.5" customHeight="1">
      <c r="A278" s="204"/>
      <c r="B278" s="216"/>
      <c r="C278" s="183"/>
      <c r="D278" s="176"/>
      <c r="E278" s="21" t="s">
        <v>194</v>
      </c>
      <c r="F278" s="91">
        <v>1601</v>
      </c>
      <c r="G278" s="82">
        <v>750000</v>
      </c>
      <c r="H278" s="82">
        <v>662315</v>
      </c>
      <c r="I278" s="21" t="s">
        <v>200</v>
      </c>
      <c r="J278" s="87">
        <v>9600</v>
      </c>
      <c r="K278" s="87">
        <v>8262</v>
      </c>
      <c r="M278" s="4"/>
    </row>
    <row r="279" spans="1:13" s="3" customFormat="1" ht="49.5" customHeight="1">
      <c r="A279" s="204"/>
      <c r="B279" s="216"/>
      <c r="C279" s="183"/>
      <c r="D279" s="176"/>
      <c r="E279" s="21" t="s">
        <v>195</v>
      </c>
      <c r="F279" s="91">
        <v>1601</v>
      </c>
      <c r="G279" s="82">
        <v>400000</v>
      </c>
      <c r="H279" s="82">
        <v>0</v>
      </c>
      <c r="I279" s="21" t="s">
        <v>201</v>
      </c>
      <c r="J279" s="87" t="s">
        <v>202</v>
      </c>
      <c r="K279" s="87" t="s">
        <v>946</v>
      </c>
      <c r="M279" s="4"/>
    </row>
    <row r="280" spans="1:13" s="3" customFormat="1" ht="39.75" customHeight="1">
      <c r="A280" s="204"/>
      <c r="B280" s="216"/>
      <c r="C280" s="183"/>
      <c r="D280" s="22" t="s">
        <v>353</v>
      </c>
      <c r="E280" s="70" t="s">
        <v>789</v>
      </c>
      <c r="F280" s="102" t="s">
        <v>341</v>
      </c>
      <c r="G280" s="82">
        <v>12258100</v>
      </c>
      <c r="H280" s="82">
        <v>11387474.16</v>
      </c>
      <c r="I280" s="21" t="s">
        <v>352</v>
      </c>
      <c r="J280" s="86">
        <v>2</v>
      </c>
      <c r="K280" s="86">
        <v>6</v>
      </c>
      <c r="M280" s="4"/>
    </row>
    <row r="281" spans="1:13" s="3" customFormat="1" ht="36" customHeight="1">
      <c r="A281" s="204"/>
      <c r="B281" s="216"/>
      <c r="C281" s="183"/>
      <c r="D281" s="174" t="s">
        <v>424</v>
      </c>
      <c r="E281" s="21" t="s">
        <v>439</v>
      </c>
      <c r="F281" s="91">
        <v>2101</v>
      </c>
      <c r="G281" s="82">
        <v>10200000</v>
      </c>
      <c r="H281" s="82">
        <v>9234995.34</v>
      </c>
      <c r="I281" s="21" t="s">
        <v>442</v>
      </c>
      <c r="J281" s="83">
        <v>2000</v>
      </c>
      <c r="K281" s="83">
        <v>1667</v>
      </c>
      <c r="M281" s="4"/>
    </row>
    <row r="282" spans="1:13" s="3" customFormat="1" ht="151.5" customHeight="1">
      <c r="A282" s="204"/>
      <c r="B282" s="216"/>
      <c r="C282" s="183"/>
      <c r="D282" s="176"/>
      <c r="E282" s="21" t="s">
        <v>440</v>
      </c>
      <c r="F282" s="91">
        <v>2101</v>
      </c>
      <c r="G282" s="82">
        <v>70050000</v>
      </c>
      <c r="H282" s="82">
        <v>64664177.56</v>
      </c>
      <c r="I282" s="21" t="s">
        <v>1095</v>
      </c>
      <c r="J282" s="87" t="s">
        <v>968</v>
      </c>
      <c r="K282" s="87" t="s">
        <v>969</v>
      </c>
      <c r="M282" s="4"/>
    </row>
    <row r="283" spans="1:13" s="3" customFormat="1" ht="33.75" customHeight="1">
      <c r="A283" s="204"/>
      <c r="B283" s="216"/>
      <c r="C283" s="183"/>
      <c r="D283" s="176"/>
      <c r="E283" s="21" t="s">
        <v>441</v>
      </c>
      <c r="F283" s="91">
        <v>2101</v>
      </c>
      <c r="G283" s="82">
        <v>60000</v>
      </c>
      <c r="H283" s="82">
        <v>0</v>
      </c>
      <c r="I283" s="21" t="s">
        <v>443</v>
      </c>
      <c r="J283" s="87">
        <v>100</v>
      </c>
      <c r="K283" s="87">
        <v>0</v>
      </c>
      <c r="M283" s="4"/>
    </row>
    <row r="284" spans="1:13" s="3" customFormat="1" ht="277.5" customHeight="1">
      <c r="A284" s="204"/>
      <c r="B284" s="216"/>
      <c r="C284" s="183"/>
      <c r="D284" s="176"/>
      <c r="E284" s="21" t="s">
        <v>790</v>
      </c>
      <c r="F284" s="91">
        <v>2101</v>
      </c>
      <c r="G284" s="82">
        <v>2720000</v>
      </c>
      <c r="H284" s="82">
        <v>2655041.08</v>
      </c>
      <c r="I284" s="21" t="s">
        <v>1096</v>
      </c>
      <c r="J284" s="83" t="s">
        <v>444</v>
      </c>
      <c r="K284" s="83" t="s">
        <v>1101</v>
      </c>
      <c r="M284" s="4"/>
    </row>
    <row r="285" spans="1:13" s="3" customFormat="1" ht="130.5" customHeight="1">
      <c r="A285" s="204"/>
      <c r="B285" s="216"/>
      <c r="C285" s="183"/>
      <c r="D285" s="176"/>
      <c r="E285" s="21" t="s">
        <v>791</v>
      </c>
      <c r="F285" s="91">
        <v>2101</v>
      </c>
      <c r="G285" s="82">
        <v>1820000</v>
      </c>
      <c r="H285" s="82">
        <v>1407095</v>
      </c>
      <c r="I285" s="21" t="s">
        <v>445</v>
      </c>
      <c r="J285" s="83" t="s">
        <v>446</v>
      </c>
      <c r="K285" s="83" t="s">
        <v>970</v>
      </c>
      <c r="M285" s="4"/>
    </row>
    <row r="286" spans="1:13" s="3" customFormat="1" ht="33.75" customHeight="1">
      <c r="A286" s="204"/>
      <c r="B286" s="216"/>
      <c r="C286" s="183"/>
      <c r="D286" s="176"/>
      <c r="E286" s="21" t="s">
        <v>792</v>
      </c>
      <c r="F286" s="91">
        <v>2101</v>
      </c>
      <c r="G286" s="82">
        <v>800000</v>
      </c>
      <c r="H286" s="82">
        <v>423084.75</v>
      </c>
      <c r="I286" s="21" t="s">
        <v>447</v>
      </c>
      <c r="J286" s="87">
        <v>800</v>
      </c>
      <c r="K286" s="87">
        <v>287</v>
      </c>
      <c r="M286" s="4"/>
    </row>
    <row r="287" spans="1:13" s="3" customFormat="1" ht="60.75" customHeight="1">
      <c r="A287" s="204"/>
      <c r="B287" s="216"/>
      <c r="C287" s="183"/>
      <c r="D287" s="176"/>
      <c r="E287" s="21" t="s">
        <v>793</v>
      </c>
      <c r="F287" s="91">
        <v>2101</v>
      </c>
      <c r="G287" s="82">
        <v>3400000</v>
      </c>
      <c r="H287" s="82">
        <v>1727644.77</v>
      </c>
      <c r="I287" s="21" t="s">
        <v>448</v>
      </c>
      <c r="J287" s="83" t="s">
        <v>450</v>
      </c>
      <c r="K287" s="83" t="s">
        <v>971</v>
      </c>
      <c r="M287" s="4"/>
    </row>
    <row r="288" spans="1:13" s="3" customFormat="1" ht="55.5" customHeight="1">
      <c r="A288" s="204"/>
      <c r="B288" s="216"/>
      <c r="C288" s="183"/>
      <c r="D288" s="176"/>
      <c r="E288" s="21" t="s">
        <v>794</v>
      </c>
      <c r="F288" s="91">
        <v>2101</v>
      </c>
      <c r="G288" s="82">
        <v>2900000</v>
      </c>
      <c r="H288" s="82">
        <v>2761497.17</v>
      </c>
      <c r="I288" s="21" t="s">
        <v>451</v>
      </c>
      <c r="J288" s="83" t="s">
        <v>432</v>
      </c>
      <c r="K288" s="83" t="s">
        <v>972</v>
      </c>
      <c r="M288" s="4"/>
    </row>
    <row r="289" spans="1:13" s="3" customFormat="1" ht="47.25" customHeight="1">
      <c r="A289" s="204"/>
      <c r="B289" s="216"/>
      <c r="C289" s="183"/>
      <c r="D289" s="176"/>
      <c r="E289" s="21" t="s">
        <v>795</v>
      </c>
      <c r="F289" s="91">
        <v>2101</v>
      </c>
      <c r="G289" s="82">
        <v>2000000</v>
      </c>
      <c r="H289" s="82">
        <v>2000000</v>
      </c>
      <c r="I289" s="21" t="s">
        <v>452</v>
      </c>
      <c r="J289" s="83" t="s">
        <v>453</v>
      </c>
      <c r="K289" s="83" t="s">
        <v>973</v>
      </c>
      <c r="M289" s="4"/>
    </row>
    <row r="290" spans="1:13" s="3" customFormat="1" ht="36.75" customHeight="1">
      <c r="A290" s="204"/>
      <c r="B290" s="216"/>
      <c r="C290" s="183"/>
      <c r="D290" s="176"/>
      <c r="E290" s="21" t="s">
        <v>796</v>
      </c>
      <c r="F290" s="91">
        <v>2101</v>
      </c>
      <c r="G290" s="82">
        <v>61500000</v>
      </c>
      <c r="H290" s="82">
        <v>56151920</v>
      </c>
      <c r="I290" s="21" t="s">
        <v>454</v>
      </c>
      <c r="J290" s="87">
        <v>55000</v>
      </c>
      <c r="K290" s="87">
        <v>56166</v>
      </c>
      <c r="M290" s="4"/>
    </row>
    <row r="291" spans="1:13" s="3" customFormat="1" ht="34.5" customHeight="1">
      <c r="A291" s="204"/>
      <c r="B291" s="216"/>
      <c r="C291" s="183"/>
      <c r="D291" s="176"/>
      <c r="E291" s="21" t="s">
        <v>797</v>
      </c>
      <c r="F291" s="91">
        <v>2101</v>
      </c>
      <c r="G291" s="161">
        <v>200000</v>
      </c>
      <c r="H291" s="161">
        <v>12068.13</v>
      </c>
      <c r="I291" s="21" t="s">
        <v>455</v>
      </c>
      <c r="J291" s="162">
        <v>7</v>
      </c>
      <c r="K291" s="162">
        <v>5</v>
      </c>
      <c r="M291" s="4"/>
    </row>
    <row r="292" spans="1:13" s="3" customFormat="1" ht="34.5" customHeight="1">
      <c r="A292" s="204"/>
      <c r="B292" s="216"/>
      <c r="C292" s="183"/>
      <c r="D292" s="176"/>
      <c r="E292" s="21" t="s">
        <v>798</v>
      </c>
      <c r="F292" s="91">
        <v>2101</v>
      </c>
      <c r="G292" s="82">
        <v>694000</v>
      </c>
      <c r="H292" s="82">
        <v>0</v>
      </c>
      <c r="I292" s="21" t="s">
        <v>455</v>
      </c>
      <c r="J292" s="162">
        <v>7</v>
      </c>
      <c r="K292" s="162">
        <v>3</v>
      </c>
      <c r="M292" s="4"/>
    </row>
    <row r="293" spans="1:13" s="3" customFormat="1" ht="34.5" customHeight="1">
      <c r="A293" s="204"/>
      <c r="B293" s="216"/>
      <c r="C293" s="183"/>
      <c r="D293" s="176"/>
      <c r="E293" s="21" t="s">
        <v>1097</v>
      </c>
      <c r="F293" s="91">
        <v>2101</v>
      </c>
      <c r="G293" s="82">
        <v>137000</v>
      </c>
      <c r="H293" s="82">
        <v>29224.76</v>
      </c>
      <c r="I293" s="21" t="s">
        <v>418</v>
      </c>
      <c r="J293" s="162">
        <v>0</v>
      </c>
      <c r="K293" s="162">
        <v>2</v>
      </c>
      <c r="M293" s="4"/>
    </row>
    <row r="294" spans="1:13" s="3" customFormat="1" ht="36" customHeight="1">
      <c r="A294" s="204"/>
      <c r="B294" s="216"/>
      <c r="C294" s="183"/>
      <c r="D294" s="22" t="s">
        <v>456</v>
      </c>
      <c r="E294" s="21" t="s">
        <v>799</v>
      </c>
      <c r="F294" s="91">
        <v>2101</v>
      </c>
      <c r="G294" s="82">
        <v>2100000</v>
      </c>
      <c r="H294" s="82">
        <v>1522500</v>
      </c>
      <c r="I294" s="21" t="s">
        <v>457</v>
      </c>
      <c r="J294" s="87">
        <v>2000</v>
      </c>
      <c r="K294" s="87">
        <v>1450</v>
      </c>
      <c r="M294" s="4"/>
    </row>
    <row r="295" spans="1:13" s="3" customFormat="1" ht="159" customHeight="1">
      <c r="A295" s="204"/>
      <c r="B295" s="216"/>
      <c r="C295" s="183"/>
      <c r="D295" s="22" t="s">
        <v>415</v>
      </c>
      <c r="E295" s="21" t="s">
        <v>800</v>
      </c>
      <c r="F295" s="91">
        <v>2101</v>
      </c>
      <c r="G295" s="82">
        <v>4950000</v>
      </c>
      <c r="H295" s="82">
        <v>4930000</v>
      </c>
      <c r="I295" s="21" t="s">
        <v>458</v>
      </c>
      <c r="J295" s="83" t="s">
        <v>459</v>
      </c>
      <c r="K295" s="83" t="s">
        <v>974</v>
      </c>
      <c r="M295" s="4"/>
    </row>
    <row r="296" spans="1:13" s="3" customFormat="1" ht="57.75" customHeight="1">
      <c r="A296" s="204"/>
      <c r="B296" s="216"/>
      <c r="C296" s="183"/>
      <c r="D296" s="22"/>
      <c r="E296" s="21" t="s">
        <v>801</v>
      </c>
      <c r="F296" s="91">
        <v>2101</v>
      </c>
      <c r="G296" s="82">
        <v>320000</v>
      </c>
      <c r="H296" s="82">
        <v>319779.55</v>
      </c>
      <c r="I296" s="21" t="s">
        <v>433</v>
      </c>
      <c r="J296" s="88" t="s">
        <v>460</v>
      </c>
      <c r="K296" s="88" t="s">
        <v>975</v>
      </c>
      <c r="M296" s="4"/>
    </row>
    <row r="297" spans="1:13" s="3" customFormat="1" ht="30.75" customHeight="1">
      <c r="A297" s="204"/>
      <c r="B297" s="216"/>
      <c r="C297" s="183"/>
      <c r="D297" s="22" t="s">
        <v>467</v>
      </c>
      <c r="E297" s="21" t="s">
        <v>802</v>
      </c>
      <c r="F297" s="91">
        <v>2301</v>
      </c>
      <c r="G297" s="82">
        <v>78000000</v>
      </c>
      <c r="H297" s="82">
        <v>80910200</v>
      </c>
      <c r="I297" s="21" t="s">
        <v>468</v>
      </c>
      <c r="J297" s="87">
        <v>21500</v>
      </c>
      <c r="K297" s="87">
        <v>19719</v>
      </c>
      <c r="M297" s="4"/>
    </row>
    <row r="298" spans="1:11" s="3" customFormat="1" ht="48.75" customHeight="1">
      <c r="A298" s="204"/>
      <c r="B298" s="216"/>
      <c r="C298" s="20" t="s">
        <v>55</v>
      </c>
      <c r="D298" s="22" t="s">
        <v>831</v>
      </c>
      <c r="E298" s="21" t="s">
        <v>885</v>
      </c>
      <c r="F298" s="91">
        <v>901</v>
      </c>
      <c r="G298" s="82">
        <v>7200000</v>
      </c>
      <c r="H298" s="82">
        <v>6822189.4</v>
      </c>
      <c r="I298" s="21" t="s">
        <v>886</v>
      </c>
      <c r="J298" s="136" t="s">
        <v>887</v>
      </c>
      <c r="K298" s="136" t="s">
        <v>1000</v>
      </c>
    </row>
    <row r="299" spans="1:11" s="3" customFormat="1" ht="30" customHeight="1">
      <c r="A299" s="204"/>
      <c r="B299" s="216"/>
      <c r="C299" s="183" t="s">
        <v>56</v>
      </c>
      <c r="D299" s="174" t="s">
        <v>207</v>
      </c>
      <c r="E299" s="21" t="s">
        <v>803</v>
      </c>
      <c r="F299" s="91">
        <v>2501</v>
      </c>
      <c r="G299" s="82">
        <f>2000000+500000</f>
        <v>2500000</v>
      </c>
      <c r="H299" s="82">
        <v>2418888.3</v>
      </c>
      <c r="I299" s="21" t="s">
        <v>224</v>
      </c>
      <c r="J299" s="119" t="s">
        <v>225</v>
      </c>
      <c r="K299" s="88" t="s">
        <v>1001</v>
      </c>
    </row>
    <row r="300" spans="1:11" s="3" customFormat="1" ht="54.75" customHeight="1">
      <c r="A300" s="204"/>
      <c r="B300" s="216"/>
      <c r="C300" s="183"/>
      <c r="D300" s="175"/>
      <c r="E300" s="21" t="s">
        <v>911</v>
      </c>
      <c r="F300" s="91">
        <v>2501</v>
      </c>
      <c r="G300" s="82">
        <v>10000</v>
      </c>
      <c r="H300" s="82">
        <v>0</v>
      </c>
      <c r="I300" s="21" t="s">
        <v>222</v>
      </c>
      <c r="J300" s="86" t="s">
        <v>223</v>
      </c>
      <c r="K300" s="87">
        <v>0</v>
      </c>
    </row>
    <row r="301" spans="1:12" s="3" customFormat="1" ht="25.5" customHeight="1">
      <c r="A301" s="181" t="s">
        <v>33</v>
      </c>
      <c r="B301" s="182"/>
      <c r="C301" s="182"/>
      <c r="D301" s="182"/>
      <c r="E301" s="182"/>
      <c r="F301" s="182"/>
      <c r="G301" s="40">
        <f>SUM(G116:G300)</f>
        <v>2740261300</v>
      </c>
      <c r="H301" s="40">
        <f>SUM(H116:H300)</f>
        <v>2515574242.080001</v>
      </c>
      <c r="I301" s="65"/>
      <c r="J301" s="60"/>
      <c r="K301" s="60"/>
      <c r="L301" s="57"/>
    </row>
    <row r="302" spans="1:11" s="3" customFormat="1" ht="47.25" customHeight="1">
      <c r="A302" s="203" t="s">
        <v>96</v>
      </c>
      <c r="B302" s="183" t="s">
        <v>57</v>
      </c>
      <c r="C302" s="183" t="s">
        <v>58</v>
      </c>
      <c r="D302" s="174" t="s">
        <v>506</v>
      </c>
      <c r="E302" s="21" t="s">
        <v>804</v>
      </c>
      <c r="F302" s="91">
        <v>2601</v>
      </c>
      <c r="G302" s="82">
        <v>406900</v>
      </c>
      <c r="H302" s="82">
        <v>343900.5</v>
      </c>
      <c r="I302" s="33" t="s">
        <v>507</v>
      </c>
      <c r="J302" s="163" t="s">
        <v>508</v>
      </c>
      <c r="K302" s="119" t="s">
        <v>1050</v>
      </c>
    </row>
    <row r="303" spans="1:11" s="3" customFormat="1" ht="48" customHeight="1">
      <c r="A303" s="203"/>
      <c r="B303" s="183"/>
      <c r="C303" s="183"/>
      <c r="D303" s="175"/>
      <c r="E303" s="21" t="s">
        <v>805</v>
      </c>
      <c r="F303" s="91">
        <v>2601</v>
      </c>
      <c r="G303" s="82">
        <v>71250</v>
      </c>
      <c r="H303" s="82">
        <v>0</v>
      </c>
      <c r="I303" s="21" t="s">
        <v>509</v>
      </c>
      <c r="J303" s="111" t="s">
        <v>510</v>
      </c>
      <c r="K303" s="83">
        <v>0</v>
      </c>
    </row>
    <row r="304" spans="1:11" s="3" customFormat="1" ht="31.5" customHeight="1">
      <c r="A304" s="203"/>
      <c r="B304" s="183"/>
      <c r="C304" s="183"/>
      <c r="D304" s="175"/>
      <c r="E304" s="21" t="s">
        <v>806</v>
      </c>
      <c r="F304" s="91">
        <v>2601</v>
      </c>
      <c r="G304" s="82">
        <v>100000</v>
      </c>
      <c r="H304" s="82">
        <v>100000</v>
      </c>
      <c r="I304" s="21" t="s">
        <v>511</v>
      </c>
      <c r="J304" s="84">
        <v>1</v>
      </c>
      <c r="K304" s="84">
        <v>0</v>
      </c>
    </row>
    <row r="305" spans="1:11" s="3" customFormat="1" ht="31.5" customHeight="1">
      <c r="A305" s="203"/>
      <c r="B305" s="183"/>
      <c r="C305" s="183"/>
      <c r="D305" s="175"/>
      <c r="E305" s="21" t="s">
        <v>807</v>
      </c>
      <c r="F305" s="91">
        <v>2601</v>
      </c>
      <c r="G305" s="82">
        <v>144000</v>
      </c>
      <c r="H305" s="82">
        <v>284772.89</v>
      </c>
      <c r="I305" s="21" t="s">
        <v>455</v>
      </c>
      <c r="J305" s="86">
        <v>50</v>
      </c>
      <c r="K305" s="86">
        <v>50</v>
      </c>
    </row>
    <row r="306" spans="1:11" s="3" customFormat="1" ht="31.5" customHeight="1">
      <c r="A306" s="203"/>
      <c r="B306" s="183"/>
      <c r="C306" s="183"/>
      <c r="D306" s="175"/>
      <c r="E306" s="21" t="s">
        <v>808</v>
      </c>
      <c r="F306" s="91">
        <v>2601</v>
      </c>
      <c r="G306" s="82">
        <v>5133000</v>
      </c>
      <c r="H306" s="82">
        <v>4472801.67</v>
      </c>
      <c r="I306" s="21" t="s">
        <v>455</v>
      </c>
      <c r="J306" s="86">
        <v>50</v>
      </c>
      <c r="K306" s="86">
        <v>58</v>
      </c>
    </row>
    <row r="307" spans="1:11" s="3" customFormat="1" ht="31.5" customHeight="1">
      <c r="A307" s="203"/>
      <c r="B307" s="183"/>
      <c r="C307" s="183"/>
      <c r="D307" s="175"/>
      <c r="E307" s="21" t="s">
        <v>809</v>
      </c>
      <c r="F307" s="91">
        <v>2601</v>
      </c>
      <c r="G307" s="82">
        <v>108000</v>
      </c>
      <c r="H307" s="82">
        <v>31000</v>
      </c>
      <c r="I307" s="21" t="s">
        <v>512</v>
      </c>
      <c r="J307" s="84">
        <v>1</v>
      </c>
      <c r="K307" s="84">
        <v>1</v>
      </c>
    </row>
    <row r="308" spans="1:11" s="3" customFormat="1" ht="31.5" customHeight="1">
      <c r="A308" s="203"/>
      <c r="B308" s="183"/>
      <c r="C308" s="183"/>
      <c r="D308" s="175"/>
      <c r="E308" s="21" t="s">
        <v>810</v>
      </c>
      <c r="F308" s="91">
        <v>2601</v>
      </c>
      <c r="G308" s="82">
        <v>148000</v>
      </c>
      <c r="H308" s="82">
        <v>33216.02</v>
      </c>
      <c r="I308" s="21" t="s">
        <v>512</v>
      </c>
      <c r="J308" s="84">
        <v>1</v>
      </c>
      <c r="K308" s="84">
        <v>1</v>
      </c>
    </row>
    <row r="309" spans="1:11" s="3" customFormat="1" ht="31.5" customHeight="1">
      <c r="A309" s="203"/>
      <c r="B309" s="183"/>
      <c r="C309" s="183"/>
      <c r="D309" s="175"/>
      <c r="E309" s="21" t="s">
        <v>811</v>
      </c>
      <c r="F309" s="91">
        <v>2601</v>
      </c>
      <c r="G309" s="82">
        <v>468000</v>
      </c>
      <c r="H309" s="82">
        <v>51327.73</v>
      </c>
      <c r="I309" s="21" t="s">
        <v>512</v>
      </c>
      <c r="J309" s="84">
        <v>1</v>
      </c>
      <c r="K309" s="84">
        <v>1</v>
      </c>
    </row>
    <row r="310" spans="1:11" s="3" customFormat="1" ht="55.5" customHeight="1">
      <c r="A310" s="203"/>
      <c r="B310" s="183"/>
      <c r="C310" s="20" t="s">
        <v>25</v>
      </c>
      <c r="D310" s="22" t="s">
        <v>907</v>
      </c>
      <c r="E310" s="21" t="s">
        <v>812</v>
      </c>
      <c r="F310" s="91">
        <v>2602</v>
      </c>
      <c r="G310" s="82">
        <v>8918000</v>
      </c>
      <c r="H310" s="82">
        <v>8757265.57</v>
      </c>
      <c r="I310" s="21" t="s">
        <v>525</v>
      </c>
      <c r="J310" s="84">
        <v>1</v>
      </c>
      <c r="K310" s="164">
        <v>0.982</v>
      </c>
    </row>
    <row r="311" spans="1:12" s="3" customFormat="1" ht="49.5" customHeight="1">
      <c r="A311" s="203"/>
      <c r="B311" s="183"/>
      <c r="C311" s="183" t="s">
        <v>84</v>
      </c>
      <c r="D311" s="174" t="s">
        <v>121</v>
      </c>
      <c r="E311" s="214" t="s">
        <v>813</v>
      </c>
      <c r="F311" s="196">
        <v>101</v>
      </c>
      <c r="G311" s="194">
        <v>2846580</v>
      </c>
      <c r="H311" s="194">
        <v>0</v>
      </c>
      <c r="I311" s="29" t="s">
        <v>118</v>
      </c>
      <c r="J311" s="124">
        <v>15700</v>
      </c>
      <c r="K311" s="124">
        <v>0</v>
      </c>
      <c r="L311" s="36"/>
    </row>
    <row r="312" spans="1:12" s="3" customFormat="1" ht="46.5" customHeight="1">
      <c r="A312" s="203"/>
      <c r="B312" s="183"/>
      <c r="C312" s="183"/>
      <c r="D312" s="176"/>
      <c r="E312" s="195"/>
      <c r="F312" s="236"/>
      <c r="G312" s="195"/>
      <c r="H312" s="195"/>
      <c r="I312" s="29" t="s">
        <v>119</v>
      </c>
      <c r="J312" s="165" t="s">
        <v>120</v>
      </c>
      <c r="K312" s="165" t="s">
        <v>120</v>
      </c>
      <c r="L312" s="36"/>
    </row>
    <row r="313" spans="1:12" s="3" customFormat="1" ht="52.5" customHeight="1">
      <c r="A313" s="203"/>
      <c r="B313" s="183"/>
      <c r="C313" s="183"/>
      <c r="D313" s="22" t="s">
        <v>156</v>
      </c>
      <c r="E313" s="21" t="s">
        <v>157</v>
      </c>
      <c r="F313" s="91">
        <v>401</v>
      </c>
      <c r="G313" s="82">
        <v>185000</v>
      </c>
      <c r="H313" s="82">
        <v>37929</v>
      </c>
      <c r="I313" s="21" t="s">
        <v>158</v>
      </c>
      <c r="J313" s="112" t="s">
        <v>159</v>
      </c>
      <c r="K313" s="112" t="s">
        <v>987</v>
      </c>
      <c r="L313" s="36"/>
    </row>
    <row r="314" spans="1:12" s="3" customFormat="1" ht="50.25" customHeight="1">
      <c r="A314" s="203"/>
      <c r="B314" s="183"/>
      <c r="C314" s="183"/>
      <c r="D314" s="22" t="s">
        <v>295</v>
      </c>
      <c r="E314" s="21" t="s">
        <v>814</v>
      </c>
      <c r="F314" s="91">
        <v>801</v>
      </c>
      <c r="G314" s="82">
        <v>253000</v>
      </c>
      <c r="H314" s="82">
        <v>223838</v>
      </c>
      <c r="I314" s="21" t="s">
        <v>296</v>
      </c>
      <c r="J314" s="84" t="s">
        <v>297</v>
      </c>
      <c r="K314" s="84" t="s">
        <v>1025</v>
      </c>
      <c r="L314" s="36"/>
    </row>
    <row r="315" spans="1:12" s="3" customFormat="1" ht="96" customHeight="1">
      <c r="A315" s="203"/>
      <c r="B315" s="183"/>
      <c r="C315" s="183"/>
      <c r="D315" s="22" t="s">
        <v>181</v>
      </c>
      <c r="E315" s="21" t="s">
        <v>203</v>
      </c>
      <c r="F315" s="91">
        <v>1601</v>
      </c>
      <c r="G315" s="82">
        <v>2350000</v>
      </c>
      <c r="H315" s="82">
        <v>1798641.43</v>
      </c>
      <c r="I315" s="21" t="s">
        <v>204</v>
      </c>
      <c r="J315" s="87" t="s">
        <v>205</v>
      </c>
      <c r="K315" s="87" t="s">
        <v>976</v>
      </c>
      <c r="L315" s="36"/>
    </row>
    <row r="316" spans="1:12" s="3" customFormat="1" ht="46.5" customHeight="1">
      <c r="A316" s="203"/>
      <c r="B316" s="183"/>
      <c r="C316" s="183"/>
      <c r="D316" s="48" t="s">
        <v>818</v>
      </c>
      <c r="E316" s="49" t="s">
        <v>815</v>
      </c>
      <c r="F316" s="91">
        <v>1101</v>
      </c>
      <c r="G316" s="104">
        <v>350000</v>
      </c>
      <c r="H316" s="104">
        <v>316000</v>
      </c>
      <c r="I316" s="92" t="s">
        <v>323</v>
      </c>
      <c r="J316" s="106" t="s">
        <v>1027</v>
      </c>
      <c r="K316" s="106" t="s">
        <v>1028</v>
      </c>
      <c r="L316" s="36"/>
    </row>
    <row r="317" spans="1:12" s="3" customFormat="1" ht="46.5" customHeight="1">
      <c r="A317" s="203"/>
      <c r="B317" s="183"/>
      <c r="C317" s="183"/>
      <c r="D317" s="77" t="s">
        <v>819</v>
      </c>
      <c r="E317" s="32" t="s">
        <v>816</v>
      </c>
      <c r="F317" s="91">
        <v>1101</v>
      </c>
      <c r="G317" s="104">
        <v>100000</v>
      </c>
      <c r="H317" s="104">
        <v>63000</v>
      </c>
      <c r="I317" s="92" t="s">
        <v>324</v>
      </c>
      <c r="J317" s="106" t="s">
        <v>325</v>
      </c>
      <c r="K317" s="106">
        <v>37412</v>
      </c>
      <c r="L317" s="36"/>
    </row>
    <row r="318" spans="1:12" s="3" customFormat="1" ht="46.5" customHeight="1">
      <c r="A318" s="203"/>
      <c r="B318" s="183"/>
      <c r="C318" s="183"/>
      <c r="D318" s="77" t="s">
        <v>315</v>
      </c>
      <c r="E318" s="32" t="s">
        <v>817</v>
      </c>
      <c r="F318" s="91">
        <v>1101</v>
      </c>
      <c r="G318" s="104">
        <v>210000</v>
      </c>
      <c r="H318" s="104">
        <v>186900</v>
      </c>
      <c r="I318" s="92" t="s">
        <v>326</v>
      </c>
      <c r="J318" s="106" t="s">
        <v>327</v>
      </c>
      <c r="K318" s="106" t="s">
        <v>1062</v>
      </c>
      <c r="L318" s="36"/>
    </row>
    <row r="319" spans="1:12" s="3" customFormat="1" ht="46.5" customHeight="1">
      <c r="A319" s="203"/>
      <c r="B319" s="183"/>
      <c r="C319" s="183"/>
      <c r="D319" s="77" t="s">
        <v>820</v>
      </c>
      <c r="E319" s="32" t="s">
        <v>821</v>
      </c>
      <c r="F319" s="91">
        <v>1101</v>
      </c>
      <c r="G319" s="104">
        <v>11000</v>
      </c>
      <c r="H319" s="104">
        <v>10000</v>
      </c>
      <c r="I319" s="92" t="s">
        <v>328</v>
      </c>
      <c r="J319" s="106" t="s">
        <v>329</v>
      </c>
      <c r="K319" s="106" t="s">
        <v>1029</v>
      </c>
      <c r="L319" s="36"/>
    </row>
    <row r="320" spans="1:11" s="3" customFormat="1" ht="132.75" customHeight="1">
      <c r="A320" s="203"/>
      <c r="B320" s="183" t="s">
        <v>24</v>
      </c>
      <c r="C320" s="183" t="s">
        <v>87</v>
      </c>
      <c r="D320" s="174" t="s">
        <v>132</v>
      </c>
      <c r="E320" s="29" t="s">
        <v>912</v>
      </c>
      <c r="F320" s="78">
        <v>1502</v>
      </c>
      <c r="G320" s="79">
        <v>857000</v>
      </c>
      <c r="H320" s="79">
        <v>744381.11</v>
      </c>
      <c r="I320" s="29" t="s">
        <v>1098</v>
      </c>
      <c r="J320" s="80" t="s">
        <v>1045</v>
      </c>
      <c r="K320" s="80" t="s">
        <v>1056</v>
      </c>
    </row>
    <row r="321" spans="1:11" s="3" customFormat="1" ht="60" customHeight="1">
      <c r="A321" s="203"/>
      <c r="B321" s="183"/>
      <c r="C321" s="183"/>
      <c r="D321" s="176"/>
      <c r="E321" s="29" t="s">
        <v>160</v>
      </c>
      <c r="F321" s="78">
        <v>1502</v>
      </c>
      <c r="G321" s="79">
        <v>64000</v>
      </c>
      <c r="H321" s="79">
        <v>5257</v>
      </c>
      <c r="I321" s="29" t="s">
        <v>161</v>
      </c>
      <c r="J321" s="166" t="s">
        <v>162</v>
      </c>
      <c r="K321" s="166" t="s">
        <v>1057</v>
      </c>
    </row>
    <row r="322" spans="1:12" s="3" customFormat="1" ht="52.5" customHeight="1">
      <c r="A322" s="203"/>
      <c r="B322" s="215"/>
      <c r="C322" s="183" t="s">
        <v>59</v>
      </c>
      <c r="D322" s="22" t="s">
        <v>150</v>
      </c>
      <c r="E322" s="21" t="s">
        <v>163</v>
      </c>
      <c r="F322" s="81">
        <v>401</v>
      </c>
      <c r="G322" s="82">
        <v>66000</v>
      </c>
      <c r="H322" s="79">
        <v>0</v>
      </c>
      <c r="I322" s="29" t="s">
        <v>164</v>
      </c>
      <c r="J322" s="123">
        <v>2</v>
      </c>
      <c r="K322" s="123">
        <v>2</v>
      </c>
      <c r="L322" s="36"/>
    </row>
    <row r="323" spans="1:12" s="3" customFormat="1" ht="123.75" customHeight="1">
      <c r="A323" s="203"/>
      <c r="B323" s="215"/>
      <c r="C323" s="183"/>
      <c r="D323" s="174" t="s">
        <v>384</v>
      </c>
      <c r="E323" s="183" t="s">
        <v>377</v>
      </c>
      <c r="F323" s="196">
        <v>1501</v>
      </c>
      <c r="G323" s="184">
        <v>235000</v>
      </c>
      <c r="H323" s="237">
        <v>168354.66</v>
      </c>
      <c r="I323" s="70" t="s">
        <v>378</v>
      </c>
      <c r="J323" s="167" t="s">
        <v>379</v>
      </c>
      <c r="K323" s="168" t="s">
        <v>977</v>
      </c>
      <c r="L323" s="36"/>
    </row>
    <row r="324" spans="1:12" s="3" customFormat="1" ht="62.25" customHeight="1">
      <c r="A324" s="203"/>
      <c r="B324" s="215"/>
      <c r="C324" s="183"/>
      <c r="D324" s="174"/>
      <c r="E324" s="183"/>
      <c r="F324" s="196"/>
      <c r="G324" s="184"/>
      <c r="H324" s="237"/>
      <c r="I324" s="70" t="s">
        <v>380</v>
      </c>
      <c r="J324" s="168" t="s">
        <v>223</v>
      </c>
      <c r="K324" s="168" t="s">
        <v>223</v>
      </c>
      <c r="L324" s="36"/>
    </row>
    <row r="325" spans="1:12" s="3" customFormat="1" ht="40.5" customHeight="1">
      <c r="A325" s="203"/>
      <c r="B325" s="215"/>
      <c r="C325" s="183"/>
      <c r="D325" s="174"/>
      <c r="E325" s="183"/>
      <c r="F325" s="196"/>
      <c r="G325" s="184"/>
      <c r="H325" s="237"/>
      <c r="I325" s="70" t="s">
        <v>381</v>
      </c>
      <c r="J325" s="168" t="s">
        <v>382</v>
      </c>
      <c r="K325" s="168" t="s">
        <v>978</v>
      </c>
      <c r="L325" s="36"/>
    </row>
    <row r="326" spans="1:12" s="3" customFormat="1" ht="40.5" customHeight="1">
      <c r="A326" s="203"/>
      <c r="B326" s="215"/>
      <c r="C326" s="183"/>
      <c r="D326" s="174"/>
      <c r="E326" s="19" t="s">
        <v>385</v>
      </c>
      <c r="F326" s="81">
        <v>1501</v>
      </c>
      <c r="G326" s="128">
        <v>507000</v>
      </c>
      <c r="H326" s="128">
        <v>57525.17</v>
      </c>
      <c r="I326" s="191" t="s">
        <v>383</v>
      </c>
      <c r="J326" s="179">
        <v>2</v>
      </c>
      <c r="K326" s="179" t="s">
        <v>382</v>
      </c>
      <c r="L326" s="36"/>
    </row>
    <row r="327" spans="1:12" s="3" customFormat="1" ht="40.5" customHeight="1">
      <c r="A327" s="203"/>
      <c r="B327" s="215"/>
      <c r="C327" s="183"/>
      <c r="D327" s="174"/>
      <c r="E327" s="19" t="s">
        <v>386</v>
      </c>
      <c r="F327" s="81">
        <v>1501</v>
      </c>
      <c r="G327" s="128">
        <v>122000</v>
      </c>
      <c r="H327" s="128">
        <v>10158.49</v>
      </c>
      <c r="I327" s="191"/>
      <c r="J327" s="179"/>
      <c r="K327" s="179"/>
      <c r="L327" s="36"/>
    </row>
    <row r="328" spans="1:11" s="3" customFormat="1" ht="44.25" customHeight="1">
      <c r="A328" s="203"/>
      <c r="B328" s="183" t="s">
        <v>60</v>
      </c>
      <c r="C328" s="174" t="s">
        <v>61</v>
      </c>
      <c r="D328" s="22" t="s">
        <v>173</v>
      </c>
      <c r="E328" s="21" t="s">
        <v>174</v>
      </c>
      <c r="F328" s="91">
        <v>1401</v>
      </c>
      <c r="G328" s="82">
        <v>1100000</v>
      </c>
      <c r="H328" s="82">
        <v>1040786.54</v>
      </c>
      <c r="I328" s="82" t="s">
        <v>175</v>
      </c>
      <c r="J328" s="169" t="s">
        <v>176</v>
      </c>
      <c r="K328" s="169" t="s">
        <v>176</v>
      </c>
    </row>
    <row r="329" spans="1:11" s="3" customFormat="1" ht="30.75" customHeight="1">
      <c r="A329" s="203"/>
      <c r="B329" s="183"/>
      <c r="C329" s="174"/>
      <c r="D329" s="174" t="s">
        <v>177</v>
      </c>
      <c r="E329" s="21" t="s">
        <v>913</v>
      </c>
      <c r="F329" s="91">
        <v>1401</v>
      </c>
      <c r="G329" s="92">
        <v>522500</v>
      </c>
      <c r="H329" s="92">
        <v>403710.44</v>
      </c>
      <c r="I329" s="82" t="s">
        <v>175</v>
      </c>
      <c r="J329" s="169" t="s">
        <v>176</v>
      </c>
      <c r="K329" s="169" t="s">
        <v>176</v>
      </c>
    </row>
    <row r="330" spans="1:11" s="3" customFormat="1" ht="30.75" customHeight="1">
      <c r="A330" s="203"/>
      <c r="B330" s="183"/>
      <c r="C330" s="174"/>
      <c r="D330" s="176"/>
      <c r="E330" s="21" t="s">
        <v>178</v>
      </c>
      <c r="F330" s="91">
        <v>1401</v>
      </c>
      <c r="G330" s="92">
        <v>1393350</v>
      </c>
      <c r="H330" s="92">
        <v>1397005.34</v>
      </c>
      <c r="I330" s="82" t="s">
        <v>175</v>
      </c>
      <c r="J330" s="169" t="s">
        <v>176</v>
      </c>
      <c r="K330" s="169" t="s">
        <v>176</v>
      </c>
    </row>
    <row r="331" spans="1:11" s="3" customFormat="1" ht="30.75" customHeight="1">
      <c r="A331" s="203"/>
      <c r="B331" s="183"/>
      <c r="C331" s="174"/>
      <c r="D331" s="176"/>
      <c r="E331" s="21" t="s">
        <v>179</v>
      </c>
      <c r="F331" s="91">
        <v>1401</v>
      </c>
      <c r="G331" s="92">
        <v>10000</v>
      </c>
      <c r="H331" s="92">
        <v>0</v>
      </c>
      <c r="I331" s="82" t="s">
        <v>175</v>
      </c>
      <c r="J331" s="169" t="s">
        <v>176</v>
      </c>
      <c r="K331" s="169" t="s">
        <v>176</v>
      </c>
    </row>
    <row r="332" spans="1:11" s="3" customFormat="1" ht="40.5" customHeight="1">
      <c r="A332" s="203"/>
      <c r="B332" s="183"/>
      <c r="C332" s="174" t="s">
        <v>6</v>
      </c>
      <c r="D332" s="174" t="s">
        <v>235</v>
      </c>
      <c r="E332" s="21" t="s">
        <v>587</v>
      </c>
      <c r="F332" s="91">
        <v>1301</v>
      </c>
      <c r="G332" s="82">
        <v>1282500</v>
      </c>
      <c r="H332" s="82">
        <v>841953.61</v>
      </c>
      <c r="I332" s="21" t="s">
        <v>244</v>
      </c>
      <c r="J332" s="87">
        <v>100000</v>
      </c>
      <c r="K332" s="87">
        <v>56000</v>
      </c>
    </row>
    <row r="333" spans="1:11" s="3" customFormat="1" ht="37.5" customHeight="1">
      <c r="A333" s="203"/>
      <c r="B333" s="183"/>
      <c r="C333" s="174"/>
      <c r="D333" s="175"/>
      <c r="E333" s="21" t="s">
        <v>676</v>
      </c>
      <c r="F333" s="91">
        <v>1301</v>
      </c>
      <c r="G333" s="82">
        <v>19000</v>
      </c>
      <c r="H333" s="82">
        <v>159425209</v>
      </c>
      <c r="I333" s="21" t="s">
        <v>245</v>
      </c>
      <c r="J333" s="87">
        <v>0</v>
      </c>
      <c r="K333" s="87">
        <v>125000</v>
      </c>
    </row>
    <row r="334" spans="1:11" s="3" customFormat="1" ht="49.5" customHeight="1">
      <c r="A334" s="203"/>
      <c r="B334" s="183"/>
      <c r="C334" s="183" t="s">
        <v>11</v>
      </c>
      <c r="D334" s="22" t="s">
        <v>165</v>
      </c>
      <c r="E334" s="29" t="s">
        <v>166</v>
      </c>
      <c r="F334" s="78">
        <v>401</v>
      </c>
      <c r="G334" s="79">
        <v>300000</v>
      </c>
      <c r="H334" s="79">
        <v>149937.5</v>
      </c>
      <c r="I334" s="29" t="s">
        <v>167</v>
      </c>
      <c r="J334" s="166" t="s">
        <v>168</v>
      </c>
      <c r="K334" s="166" t="s">
        <v>988</v>
      </c>
    </row>
    <row r="335" spans="1:11" s="3" customFormat="1" ht="38.25" customHeight="1">
      <c r="A335" s="203"/>
      <c r="B335" s="183"/>
      <c r="C335" s="183"/>
      <c r="D335" s="22" t="s">
        <v>909</v>
      </c>
      <c r="E335" s="29" t="s">
        <v>505</v>
      </c>
      <c r="F335" s="78">
        <v>401</v>
      </c>
      <c r="G335" s="79">
        <v>1290000</v>
      </c>
      <c r="H335" s="79">
        <v>921225.05</v>
      </c>
      <c r="I335" s="29" t="s">
        <v>169</v>
      </c>
      <c r="J335" s="166" t="s">
        <v>170</v>
      </c>
      <c r="K335" s="166" t="s">
        <v>989</v>
      </c>
    </row>
    <row r="336" spans="1:11" s="3" customFormat="1" ht="48.75" customHeight="1">
      <c r="A336" s="204"/>
      <c r="B336" s="183" t="s">
        <v>7</v>
      </c>
      <c r="C336" s="183" t="s">
        <v>62</v>
      </c>
      <c r="D336" s="174" t="s">
        <v>394</v>
      </c>
      <c r="E336" s="180" t="s">
        <v>395</v>
      </c>
      <c r="F336" s="190">
        <v>2001</v>
      </c>
      <c r="G336" s="177">
        <v>27734400</v>
      </c>
      <c r="H336" s="177">
        <v>26383463.84</v>
      </c>
      <c r="I336" s="33" t="s">
        <v>396</v>
      </c>
      <c r="J336" s="119" t="s">
        <v>397</v>
      </c>
      <c r="K336" s="119" t="s">
        <v>1042</v>
      </c>
    </row>
    <row r="337" spans="1:11" s="3" customFormat="1" ht="37.5" customHeight="1">
      <c r="A337" s="204"/>
      <c r="B337" s="183"/>
      <c r="C337" s="183"/>
      <c r="D337" s="176"/>
      <c r="E337" s="180"/>
      <c r="F337" s="190"/>
      <c r="G337" s="177"/>
      <c r="H337" s="177"/>
      <c r="I337" s="33" t="s">
        <v>398</v>
      </c>
      <c r="J337" s="119" t="s">
        <v>399</v>
      </c>
      <c r="K337" s="119" t="s">
        <v>1043</v>
      </c>
    </row>
    <row r="338" spans="1:11" s="3" customFormat="1" ht="30.75" customHeight="1">
      <c r="A338" s="204"/>
      <c r="B338" s="183"/>
      <c r="C338" s="183"/>
      <c r="D338" s="176"/>
      <c r="E338" s="180" t="s">
        <v>822</v>
      </c>
      <c r="F338" s="190">
        <v>2001</v>
      </c>
      <c r="G338" s="177">
        <v>34144900</v>
      </c>
      <c r="H338" s="177">
        <v>34072845.74</v>
      </c>
      <c r="I338" s="33" t="s">
        <v>400</v>
      </c>
      <c r="J338" s="119" t="s">
        <v>399</v>
      </c>
      <c r="K338" s="119" t="s">
        <v>1042</v>
      </c>
    </row>
    <row r="339" spans="1:11" s="3" customFormat="1" ht="30.75" customHeight="1">
      <c r="A339" s="204"/>
      <c r="B339" s="183"/>
      <c r="C339" s="183"/>
      <c r="D339" s="176"/>
      <c r="E339" s="180"/>
      <c r="F339" s="190"/>
      <c r="G339" s="177"/>
      <c r="H339" s="177"/>
      <c r="I339" s="33" t="s">
        <v>401</v>
      </c>
      <c r="J339" s="119" t="s">
        <v>402</v>
      </c>
      <c r="K339" s="119" t="s">
        <v>1042</v>
      </c>
    </row>
    <row r="340" spans="1:11" s="3" customFormat="1" ht="30.75" customHeight="1">
      <c r="A340" s="204"/>
      <c r="B340" s="183"/>
      <c r="C340" s="183"/>
      <c r="D340" s="176"/>
      <c r="E340" s="180"/>
      <c r="F340" s="197"/>
      <c r="G340" s="186"/>
      <c r="H340" s="186"/>
      <c r="I340" s="33" t="s">
        <v>404</v>
      </c>
      <c r="J340" s="119" t="s">
        <v>403</v>
      </c>
      <c r="K340" s="119" t="s">
        <v>1044</v>
      </c>
    </row>
    <row r="341" spans="1:11" s="3" customFormat="1" ht="30.75" customHeight="1">
      <c r="A341" s="204"/>
      <c r="B341" s="183"/>
      <c r="C341" s="183"/>
      <c r="D341" s="176"/>
      <c r="E341" s="180"/>
      <c r="F341" s="197"/>
      <c r="G341" s="186"/>
      <c r="H341" s="186"/>
      <c r="I341" s="33" t="s">
        <v>405</v>
      </c>
      <c r="J341" s="163" t="s">
        <v>406</v>
      </c>
      <c r="K341" s="163" t="s">
        <v>406</v>
      </c>
    </row>
    <row r="342" spans="1:11" s="3" customFormat="1" ht="35.25" customHeight="1">
      <c r="A342" s="204"/>
      <c r="B342" s="183"/>
      <c r="C342" s="183"/>
      <c r="D342" s="176"/>
      <c r="E342" s="33" t="s">
        <v>823</v>
      </c>
      <c r="F342" s="119" t="s">
        <v>407</v>
      </c>
      <c r="G342" s="131">
        <v>3509500</v>
      </c>
      <c r="H342" s="113">
        <v>2979376.4</v>
      </c>
      <c r="I342" s="33" t="s">
        <v>408</v>
      </c>
      <c r="J342" s="119" t="s">
        <v>409</v>
      </c>
      <c r="K342" s="119" t="s">
        <v>402</v>
      </c>
    </row>
    <row r="343" spans="1:11" s="3" customFormat="1" ht="43.5" customHeight="1">
      <c r="A343" s="233"/>
      <c r="B343" s="183"/>
      <c r="C343" s="174" t="s">
        <v>30</v>
      </c>
      <c r="D343" s="213" t="s">
        <v>121</v>
      </c>
      <c r="E343" s="214" t="s">
        <v>824</v>
      </c>
      <c r="F343" s="196">
        <v>101</v>
      </c>
      <c r="G343" s="178">
        <v>325000</v>
      </c>
      <c r="H343" s="178">
        <v>212538.1</v>
      </c>
      <c r="I343" s="70" t="s">
        <v>122</v>
      </c>
      <c r="J343" s="31" t="s">
        <v>123</v>
      </c>
      <c r="K343" s="31" t="s">
        <v>1039</v>
      </c>
    </row>
    <row r="344" spans="1:11" s="3" customFormat="1" ht="92.25" customHeight="1">
      <c r="A344" s="233"/>
      <c r="B344" s="183"/>
      <c r="C344" s="174"/>
      <c r="D344" s="213"/>
      <c r="E344" s="214"/>
      <c r="F344" s="196"/>
      <c r="G344" s="178"/>
      <c r="H344" s="178"/>
      <c r="I344" s="33" t="s">
        <v>124</v>
      </c>
      <c r="J344" s="135" t="s">
        <v>125</v>
      </c>
      <c r="K344" s="33" t="s">
        <v>1040</v>
      </c>
    </row>
    <row r="345" spans="1:11" s="3" customFormat="1" ht="43.5" customHeight="1">
      <c r="A345" s="233"/>
      <c r="B345" s="183"/>
      <c r="C345" s="174"/>
      <c r="D345" s="213"/>
      <c r="E345" s="214"/>
      <c r="F345" s="196"/>
      <c r="G345" s="178"/>
      <c r="H345" s="178"/>
      <c r="I345" s="70" t="s">
        <v>126</v>
      </c>
      <c r="J345" s="93">
        <v>1</v>
      </c>
      <c r="K345" s="93">
        <v>1</v>
      </c>
    </row>
    <row r="346" spans="1:11" s="3" customFormat="1" ht="50.25" customHeight="1">
      <c r="A346" s="233"/>
      <c r="B346" s="183"/>
      <c r="C346" s="71" t="s">
        <v>376</v>
      </c>
      <c r="D346" s="22" t="s">
        <v>121</v>
      </c>
      <c r="E346" s="21" t="s">
        <v>825</v>
      </c>
      <c r="F346" s="91">
        <v>101</v>
      </c>
      <c r="G346" s="92">
        <v>322000</v>
      </c>
      <c r="H346" s="92">
        <v>267425</v>
      </c>
      <c r="I346" s="70" t="s">
        <v>127</v>
      </c>
      <c r="J346" s="135" t="s">
        <v>125</v>
      </c>
      <c r="K346" s="135" t="s">
        <v>125</v>
      </c>
    </row>
    <row r="347" spans="1:12" s="3" customFormat="1" ht="134.25" customHeight="1">
      <c r="A347" s="204"/>
      <c r="B347" s="183"/>
      <c r="C347" s="216" t="s">
        <v>90</v>
      </c>
      <c r="D347" s="174" t="s">
        <v>393</v>
      </c>
      <c r="E347" s="183" t="s">
        <v>387</v>
      </c>
      <c r="F347" s="189">
        <v>1501</v>
      </c>
      <c r="G347" s="184">
        <v>3487500</v>
      </c>
      <c r="H347" s="184">
        <v>2169534.74</v>
      </c>
      <c r="I347" s="70" t="s">
        <v>388</v>
      </c>
      <c r="J347" s="170" t="s">
        <v>389</v>
      </c>
      <c r="K347" s="88" t="s">
        <v>979</v>
      </c>
      <c r="L347" s="38"/>
    </row>
    <row r="348" spans="1:12" s="3" customFormat="1" ht="42" customHeight="1">
      <c r="A348" s="204"/>
      <c r="B348" s="183"/>
      <c r="C348" s="216"/>
      <c r="D348" s="174"/>
      <c r="E348" s="183"/>
      <c r="F348" s="189"/>
      <c r="G348" s="184"/>
      <c r="H348" s="184"/>
      <c r="I348" s="70" t="s">
        <v>390</v>
      </c>
      <c r="J348" s="88" t="s">
        <v>391</v>
      </c>
      <c r="K348" s="88" t="s">
        <v>391</v>
      </c>
      <c r="L348" s="38"/>
    </row>
    <row r="349" spans="1:12" s="3" customFormat="1" ht="42" customHeight="1">
      <c r="A349" s="204"/>
      <c r="B349" s="183"/>
      <c r="C349" s="216"/>
      <c r="D349" s="174"/>
      <c r="E349" s="183"/>
      <c r="F349" s="189"/>
      <c r="G349" s="184"/>
      <c r="H349" s="184"/>
      <c r="I349" s="70" t="s">
        <v>392</v>
      </c>
      <c r="J349" s="88" t="s">
        <v>223</v>
      </c>
      <c r="K349" s="88" t="s">
        <v>223</v>
      </c>
      <c r="L349" s="38"/>
    </row>
    <row r="350" spans="1:11" s="3" customFormat="1" ht="196.5" customHeight="1">
      <c r="A350" s="204"/>
      <c r="B350" s="216" t="s">
        <v>82</v>
      </c>
      <c r="C350" s="71" t="s">
        <v>79</v>
      </c>
      <c r="D350" s="22" t="s">
        <v>132</v>
      </c>
      <c r="E350" s="29" t="s">
        <v>171</v>
      </c>
      <c r="F350" s="78">
        <v>401</v>
      </c>
      <c r="G350" s="128">
        <v>314000</v>
      </c>
      <c r="H350" s="128">
        <v>86250</v>
      </c>
      <c r="I350" s="22" t="s">
        <v>1099</v>
      </c>
      <c r="J350" s="171" t="s">
        <v>172</v>
      </c>
      <c r="K350" s="171" t="s">
        <v>990</v>
      </c>
    </row>
    <row r="351" spans="1:11" s="3" customFormat="1" ht="48.75" customHeight="1">
      <c r="A351" s="204"/>
      <c r="B351" s="216"/>
      <c r="C351" s="183" t="s">
        <v>63</v>
      </c>
      <c r="D351" s="22" t="s">
        <v>128</v>
      </c>
      <c r="E351" s="21" t="s">
        <v>826</v>
      </c>
      <c r="F351" s="91">
        <v>101</v>
      </c>
      <c r="G351" s="82">
        <v>425000</v>
      </c>
      <c r="H351" s="82">
        <v>320590.34</v>
      </c>
      <c r="I351" s="21" t="s">
        <v>129</v>
      </c>
      <c r="J351" s="87" t="s">
        <v>125</v>
      </c>
      <c r="K351" s="87" t="s">
        <v>125</v>
      </c>
    </row>
    <row r="352" spans="1:11" s="3" customFormat="1" ht="41.25" customHeight="1">
      <c r="A352" s="204"/>
      <c r="B352" s="216"/>
      <c r="C352" s="183"/>
      <c r="D352" s="174" t="s">
        <v>526</v>
      </c>
      <c r="E352" s="21" t="s">
        <v>827</v>
      </c>
      <c r="F352" s="91">
        <v>2601</v>
      </c>
      <c r="G352" s="82">
        <v>241900</v>
      </c>
      <c r="H352" s="82">
        <v>241884.71</v>
      </c>
      <c r="I352" s="21" t="s">
        <v>527</v>
      </c>
      <c r="J352" s="87">
        <v>12</v>
      </c>
      <c r="K352" s="87">
        <v>12</v>
      </c>
    </row>
    <row r="353" spans="1:11" s="3" customFormat="1" ht="51.75" customHeight="1">
      <c r="A353" s="204"/>
      <c r="B353" s="216"/>
      <c r="C353" s="183"/>
      <c r="D353" s="185"/>
      <c r="E353" s="21" t="s">
        <v>828</v>
      </c>
      <c r="F353" s="91">
        <v>2601</v>
      </c>
      <c r="G353" s="82">
        <v>285000</v>
      </c>
      <c r="H353" s="82">
        <v>170000</v>
      </c>
      <c r="I353" s="21" t="s">
        <v>528</v>
      </c>
      <c r="J353" s="170" t="s">
        <v>508</v>
      </c>
      <c r="K353" s="88" t="s">
        <v>1041</v>
      </c>
    </row>
    <row r="354" spans="1:11" s="3" customFormat="1" ht="51.75" customHeight="1">
      <c r="A354" s="204"/>
      <c r="B354" s="216"/>
      <c r="C354" s="183"/>
      <c r="D354" s="185"/>
      <c r="E354" s="21" t="s">
        <v>829</v>
      </c>
      <c r="F354" s="91">
        <v>2601</v>
      </c>
      <c r="G354" s="82">
        <v>28500</v>
      </c>
      <c r="H354" s="82">
        <v>3300000</v>
      </c>
      <c r="I354" s="21" t="s">
        <v>529</v>
      </c>
      <c r="J354" s="87">
        <v>5</v>
      </c>
      <c r="K354" s="87">
        <v>11</v>
      </c>
    </row>
    <row r="355" spans="1:11" s="3" customFormat="1" ht="30.75" customHeight="1">
      <c r="A355" s="204"/>
      <c r="B355" s="216"/>
      <c r="C355" s="183"/>
      <c r="D355" s="185"/>
      <c r="E355" s="21" t="s">
        <v>830</v>
      </c>
      <c r="F355" s="91">
        <v>2601</v>
      </c>
      <c r="G355" s="128">
        <v>200000</v>
      </c>
      <c r="H355" s="128">
        <v>200000</v>
      </c>
      <c r="I355" s="21" t="s">
        <v>530</v>
      </c>
      <c r="J355" s="84">
        <v>1</v>
      </c>
      <c r="K355" s="84">
        <v>1</v>
      </c>
    </row>
    <row r="356" spans="1:11" s="3" customFormat="1" ht="25.5" customHeight="1">
      <c r="A356" s="199" t="s">
        <v>34</v>
      </c>
      <c r="B356" s="200"/>
      <c r="C356" s="200"/>
      <c r="D356" s="200"/>
      <c r="E356" s="200"/>
      <c r="F356" s="200"/>
      <c r="G356" s="67">
        <f>SUM(G302:G355)</f>
        <v>100588780</v>
      </c>
      <c r="H356" s="67">
        <f>SUM(H302:H355)</f>
        <v>252280005.59000003</v>
      </c>
      <c r="I356" s="66"/>
      <c r="J356" s="68"/>
      <c r="K356" s="68"/>
    </row>
    <row r="357" spans="1:11" s="3" customFormat="1" ht="12.75">
      <c r="A357" s="23"/>
      <c r="B357" s="8"/>
      <c r="C357" s="8"/>
      <c r="D357" s="74"/>
      <c r="E357" s="1"/>
      <c r="F357" s="5"/>
      <c r="G357" s="13"/>
      <c r="H357" s="13"/>
      <c r="I357" s="1"/>
      <c r="J357" s="61"/>
      <c r="K357" s="62"/>
    </row>
    <row r="360" spans="9:10" ht="9">
      <c r="I360" s="1"/>
      <c r="J360" s="61"/>
    </row>
    <row r="361" spans="5:10" ht="13.5" customHeight="1">
      <c r="E361" s="211" t="s">
        <v>97</v>
      </c>
      <c r="F361" s="212"/>
      <c r="G361" s="46">
        <f>G24+G30+G69+G115+G301+G356</f>
        <v>5764416772</v>
      </c>
      <c r="H361" s="46">
        <f>H24+H30+H69+H115+H301+H356</f>
        <v>5510881882.200001</v>
      </c>
      <c r="I361" s="1"/>
      <c r="J361" s="61"/>
    </row>
    <row r="362" spans="9:10" ht="13.5" customHeight="1">
      <c r="I362" s="1"/>
      <c r="J362" s="61"/>
    </row>
    <row r="363" spans="5:10" ht="13.5" customHeight="1">
      <c r="E363" s="43" t="s">
        <v>98</v>
      </c>
      <c r="F363" s="44"/>
      <c r="G363" s="54">
        <f>G311+G343+G351+G346</f>
        <v>3918580</v>
      </c>
      <c r="H363" s="54">
        <f>H311+H343+H351+H346</f>
        <v>800553.4400000001</v>
      </c>
      <c r="I363" s="234"/>
      <c r="J363" s="61"/>
    </row>
    <row r="364" spans="5:10" ht="13.5" customHeight="1">
      <c r="E364" s="43" t="s">
        <v>99</v>
      </c>
      <c r="F364" s="44"/>
      <c r="G364" s="55">
        <f>G4+G25+G41+G70+G71+G72+G83+G84+G85+G86+G87+G313+G322+G334+G350+G335</f>
        <v>14955000</v>
      </c>
      <c r="H364" s="55">
        <f>H4+H25+H41+H70+H71+H72+H83+H84+H85+H86+H87+H313+H322+H334+H350+H335</f>
        <v>8133190.05</v>
      </c>
      <c r="I364" s="235"/>
      <c r="J364" s="61"/>
    </row>
    <row r="365" spans="5:10" ht="13.5" customHeight="1">
      <c r="E365" s="43" t="s">
        <v>100</v>
      </c>
      <c r="F365" s="44"/>
      <c r="G365" s="54">
        <f>G74+G75+G76+G77+G78+G79+G88</f>
        <v>374107650</v>
      </c>
      <c r="H365" s="54">
        <f>H74+H75+H76+H77+H78+H79+H88</f>
        <v>375990818.25</v>
      </c>
      <c r="I365" s="1"/>
      <c r="J365" s="61"/>
    </row>
    <row r="366" spans="5:10" ht="13.5" customHeight="1">
      <c r="E366" s="43" t="s">
        <v>101</v>
      </c>
      <c r="F366" s="44"/>
      <c r="G366" s="54">
        <f>G8+G9+G10+G11+G12+G13+G14+G16+G15+G17+G18+G31+G32+G33+G34+G35+G46+G48+G49+G50+G51+G52+G53+G54+G55+G56+G59+G60+G61+G62+G63+G64+G66+G95+G99+G100+G101+G111+G123+G314</f>
        <v>1625150000</v>
      </c>
      <c r="H366" s="54">
        <f>H8+H9+H10+H11+H12+H13+H14+H16+H15+H17+H18+H31+H32+H33+H34+H35+H46+H48+H49+H50+H51+H52+H53+H54+H55+H56+H59+H60+H61+H62+H63+H64+H66+H95+H99+H100+H101+H111+H123+H314</f>
        <v>1606469887.3599997</v>
      </c>
      <c r="I366" s="1"/>
      <c r="J366" s="61"/>
    </row>
    <row r="367" spans="5:10" ht="13.5" customHeight="1">
      <c r="E367" s="43" t="s">
        <v>102</v>
      </c>
      <c r="F367" s="44"/>
      <c r="G367" s="54">
        <f>G28+G29+G167+G168+G169+G170+G208+G209+G210+G211+G212+G213+G214+G215+G216+G217+G218+G219+G220+G221+G222+G223+G224+G225+G226+G298</f>
        <v>563095000</v>
      </c>
      <c r="H367" s="54">
        <f>H28+H29+H167+H168+H169+H170+H208+H209+H210+H211+H212+H213+H214+H215+H216+H217+H218+H219+H220+H221+H222+H223+H224+H225+H226+H298</f>
        <v>515921935.75</v>
      </c>
      <c r="I367" s="1"/>
      <c r="J367" s="61"/>
    </row>
    <row r="368" spans="5:8" ht="13.5" customHeight="1">
      <c r="E368" s="43" t="s">
        <v>103</v>
      </c>
      <c r="F368" s="44"/>
      <c r="G368" s="54">
        <f>G230+G231+G232+G233+G234+G235+G236+G237+G238+G239+G240+G241+G242+G243+G244+G245+G246+G247+G248+G249+G250+G251+G252+G253+G254+G255+G256+G257+G258+G259+G260+G261+G262+G263+G264+G265+G266+G267+G268+G269+G270+G271+G272+G273+G274</f>
        <v>172068000</v>
      </c>
      <c r="H368" s="54">
        <f>H230+H231+H232+H233+H234+H235+H236+H237+H238+H239+H240+H241+H242+H243+H244+H245+H246+H247+H248+H249+H250+H251+H252+H253+H254+H255+H256+H257+H258+H259+H260+H261+H262+H263+H264+H265+H266+H267+H268+H269+H270+H271+H272+H273+H274</f>
        <v>137498124.24999997</v>
      </c>
    </row>
    <row r="369" spans="5:8" ht="13.5" customHeight="1">
      <c r="E369" s="43" t="s">
        <v>104</v>
      </c>
      <c r="F369" s="44"/>
      <c r="G369" s="54">
        <f>G20+G21+G22+G23+G36+G37+G38+G39+G40+G43+G44+G80+G108+G109+G110+G316+G317+G318+G319</f>
        <v>51117000</v>
      </c>
      <c r="H369" s="54">
        <f>H20+H21+H22+H23+H36+H37+H38+H39+H40+H43+H44+H80+H108+H109+H110+H316+H317+H318+H319</f>
        <v>35180450.5</v>
      </c>
    </row>
    <row r="370" spans="5:8" ht="13.5" customHeight="1">
      <c r="E370" s="43" t="s">
        <v>105</v>
      </c>
      <c r="F370" s="44"/>
      <c r="G370" s="54">
        <f>G19+G42+G57+G58+G65+G67+G68+G73+G81+G82+G89+G90+G91+G92+G93+G94+G96+G97+G98+G102+G103+G104+G105+G106+G107+G112+G113+G114+G118+G119+G120+G171+G204+G205+G229+G275+G280</f>
        <v>1026407742</v>
      </c>
      <c r="H370" s="54">
        <f>H19+H42+H57+H58+H65+H67+H68+H73+H81+H82+H89+H90+H91+H92+H93+H94+H96+H97+H98+H102+H103+H104+H105+H106+H107+H112+H113+H114+H118+H119+H120+H171+H204+H205+H229+H275+H280</f>
        <v>752991969.8899999</v>
      </c>
    </row>
    <row r="371" spans="5:8" ht="13.5" customHeight="1">
      <c r="E371" s="43" t="s">
        <v>106</v>
      </c>
      <c r="F371" s="44"/>
      <c r="G371" s="54">
        <f>G5+G6+G7+G47+G116+G117+G121+G122+G332+G333</f>
        <v>411529600</v>
      </c>
      <c r="H371" s="54">
        <f>H5+H6+H7+H47+H116+H117+H121+H122+H332+H333</f>
        <v>600780983.26</v>
      </c>
    </row>
    <row r="372" spans="5:8" ht="13.5" customHeight="1">
      <c r="E372" s="43" t="s">
        <v>107</v>
      </c>
      <c r="F372" s="44"/>
      <c r="G372" s="54">
        <f>G328+G329+G330+G331</f>
        <v>3025850</v>
      </c>
      <c r="H372" s="54">
        <f>H328+H329+H330+H331</f>
        <v>2841502.3200000003</v>
      </c>
    </row>
    <row r="373" spans="5:8" ht="13.5" customHeight="1">
      <c r="E373" s="43" t="s">
        <v>108</v>
      </c>
      <c r="F373" s="44"/>
      <c r="G373" s="54">
        <f>G323+G326+G327+G347+G321+G320</f>
        <v>5272500</v>
      </c>
      <c r="H373" s="54">
        <f>H323+H326+H327+H347+H321+H320</f>
        <v>3155211.17</v>
      </c>
    </row>
    <row r="374" spans="5:8" ht="13.5" customHeight="1">
      <c r="E374" s="43" t="s">
        <v>109</v>
      </c>
      <c r="F374" s="44"/>
      <c r="G374" s="54">
        <f>G26+G149+G227+G228+G276+G277+G278+G279+G315</f>
        <v>9841000</v>
      </c>
      <c r="H374" s="54">
        <f>H26+H149+H227+H228+H276+H277+H278+H279+H315</f>
        <v>4495329.32</v>
      </c>
    </row>
    <row r="375" spans="5:8" ht="13.5" customHeight="1">
      <c r="E375" s="43" t="s">
        <v>110</v>
      </c>
      <c r="F375" s="44"/>
      <c r="G375" s="56">
        <f>+G45</f>
        <v>322000</v>
      </c>
      <c r="H375" s="56">
        <f>+H45</f>
        <v>0</v>
      </c>
    </row>
    <row r="376" spans="5:8" ht="13.5" customHeight="1">
      <c r="E376" s="43" t="s">
        <v>111</v>
      </c>
      <c r="F376" s="44"/>
      <c r="G376" s="54">
        <f>G124+G125+G129+G132+G133+G134+G135+G136+G137+G138+G139+G140+G141+G145</f>
        <v>125526000</v>
      </c>
      <c r="H376" s="54">
        <f>H124+H125+H129+H132+H133+H134+H135+H136+H137+H138+H139+H140+H141+H145</f>
        <v>109348816.98</v>
      </c>
    </row>
    <row r="377" spans="5:8" ht="13.5" customHeight="1">
      <c r="E377" s="43" t="s">
        <v>112</v>
      </c>
      <c r="F377" s="44"/>
      <c r="G377" s="54">
        <f>G336+G338+G342</f>
        <v>65388800</v>
      </c>
      <c r="H377" s="54">
        <f>H336+H338+H342</f>
        <v>63435685.98</v>
      </c>
    </row>
    <row r="378" spans="5:8" ht="13.5" customHeight="1">
      <c r="E378" s="43" t="s">
        <v>113</v>
      </c>
      <c r="F378" s="44"/>
      <c r="G378" s="54">
        <f>G27+G146+G147+G148+G150+G151+G152+G153+G154+G155+G156+G157+G158+G159+G160+G161+G162+G163+G164+G165+G166+G281+G282+G283+G284+G285+G286+G287+G288+G289+G290+G291+G292+G293+G294+G295+G296</f>
        <v>217039000</v>
      </c>
      <c r="H378" s="54">
        <f>H27+H146+H147+H148+H150+H151+H152+H153+H154+H155+H156+H157+H158+H159+H160+H161+H162+H163+H164+H165+H166+H281+H282+H283+H284+H285+H286+H287+H288+H289+H290+H291+H292+H293+H294+H295+H296</f>
        <v>194826817.07999998</v>
      </c>
    </row>
    <row r="379" spans="5:8" ht="13.5" customHeight="1">
      <c r="E379" s="43" t="s">
        <v>114</v>
      </c>
      <c r="F379" s="44"/>
      <c r="G379" s="54">
        <f>G206+G207+G297</f>
        <v>612010000</v>
      </c>
      <c r="H379" s="54">
        <f>H206+H207+H297</f>
        <v>620157369.98</v>
      </c>
    </row>
    <row r="380" spans="5:8" ht="13.5" customHeight="1">
      <c r="E380" s="43" t="s">
        <v>115</v>
      </c>
      <c r="F380" s="44"/>
      <c r="G380" s="54">
        <f>G172+G173+G174+G175+G176+G177+G178+G179+G180+G181+G182+G183+G184+G185+G186+G187+G188+G189+G190+G191+G192</f>
        <v>119284500</v>
      </c>
      <c r="H380" s="54">
        <f>H172+H173+H174+H175+H176+H177+H178+H179+H180+H181+H182+H183+H184+H185+H186+H187+H188+H189+H190+H191+H192</f>
        <v>109552070.56</v>
      </c>
    </row>
    <row r="381" spans="5:8" ht="13.5" customHeight="1">
      <c r="E381" s="43" t="s">
        <v>116</v>
      </c>
      <c r="F381" s="44"/>
      <c r="G381" s="54">
        <f>G193+G194+G195+G196+G197+G198+G199+G200+G201+G202+G203+G299+G300</f>
        <v>348106000</v>
      </c>
      <c r="H381" s="54">
        <f>H193+H194+H195+H196+H197+H198+H199+H200+H201+H202+H203+H299+H300</f>
        <v>351314996.97</v>
      </c>
    </row>
    <row r="382" spans="5:8" ht="14.25" customHeight="1">
      <c r="E382" s="43" t="s">
        <v>117</v>
      </c>
      <c r="F382" s="44"/>
      <c r="G382" s="54">
        <f>G302+G303+G304+G305+G306+G307+G308+G309+G310+G352+G353+G354+G355</f>
        <v>16252550</v>
      </c>
      <c r="H382" s="54">
        <f>H302+H303+H304+H305+H306+H307+H308+H309+H310+H352+H353+H354+H355</f>
        <v>17986169.09</v>
      </c>
    </row>
    <row r="383" spans="5:8" ht="18.75" customHeight="1">
      <c r="E383" s="209" t="s">
        <v>206</v>
      </c>
      <c r="F383" s="210"/>
      <c r="G383" s="45">
        <f>SUM(G363:G382)</f>
        <v>5764416772</v>
      </c>
      <c r="H383" s="45">
        <f>SUM(H363:H382)</f>
        <v>5510881882.200001</v>
      </c>
    </row>
    <row r="384" spans="7:8" ht="26.25" customHeight="1">
      <c r="G384" s="52">
        <f>G361-G383</f>
        <v>0</v>
      </c>
      <c r="H384" s="52">
        <f>H361-H383</f>
        <v>0</v>
      </c>
    </row>
  </sheetData>
  <sheetProtection/>
  <autoFilter ref="F1:F384"/>
  <mergeCells count="195">
    <mergeCell ref="I69:K69"/>
    <mergeCell ref="K2:K3"/>
    <mergeCell ref="J239:J240"/>
    <mergeCell ref="G2:G3"/>
    <mergeCell ref="H2:H3"/>
    <mergeCell ref="J2:J3"/>
    <mergeCell ref="K258:K259"/>
    <mergeCell ref="I239:I240"/>
    <mergeCell ref="K239:K240"/>
    <mergeCell ref="D240:D241"/>
    <mergeCell ref="H125:H128"/>
    <mergeCell ref="F129:F131"/>
    <mergeCell ref="E141:E144"/>
    <mergeCell ref="D214:D216"/>
    <mergeCell ref="H141:H144"/>
    <mergeCell ref="E129:E131"/>
    <mergeCell ref="D242:D243"/>
    <mergeCell ref="D2:D3"/>
    <mergeCell ref="I258:I259"/>
    <mergeCell ref="J258:J259"/>
    <mergeCell ref="C123:C145"/>
    <mergeCell ref="C149:C166"/>
    <mergeCell ref="D157:D166"/>
    <mergeCell ref="D204:D205"/>
    <mergeCell ref="C171:C192"/>
    <mergeCell ref="I24:K24"/>
    <mergeCell ref="D218:D221"/>
    <mergeCell ref="D172:D188"/>
    <mergeCell ref="D230:D239"/>
    <mergeCell ref="D206:D207"/>
    <mergeCell ref="D208:D211"/>
    <mergeCell ref="E125:E128"/>
    <mergeCell ref="D119:D120"/>
    <mergeCell ref="D92:D94"/>
    <mergeCell ref="D141:D145"/>
    <mergeCell ref="D116:D117"/>
    <mergeCell ref="C227:C274"/>
    <mergeCell ref="C193:C226"/>
    <mergeCell ref="D125:D128"/>
    <mergeCell ref="D129:D140"/>
    <mergeCell ref="D169:D170"/>
    <mergeCell ref="C167:C170"/>
    <mergeCell ref="F125:F128"/>
    <mergeCell ref="C108:C110"/>
    <mergeCell ref="H129:H131"/>
    <mergeCell ref="G343:G345"/>
    <mergeCell ref="G311:G312"/>
    <mergeCell ref="D332:D333"/>
    <mergeCell ref="G125:G128"/>
    <mergeCell ref="D320:D321"/>
    <mergeCell ref="A301:F301"/>
    <mergeCell ref="C322:C327"/>
    <mergeCell ref="I363:I364"/>
    <mergeCell ref="D311:D312"/>
    <mergeCell ref="E311:E312"/>
    <mergeCell ref="F311:F312"/>
    <mergeCell ref="D329:D331"/>
    <mergeCell ref="E336:E337"/>
    <mergeCell ref="H323:H325"/>
    <mergeCell ref="F343:F345"/>
    <mergeCell ref="E323:E325"/>
    <mergeCell ref="D343:D345"/>
    <mergeCell ref="A302:A355"/>
    <mergeCell ref="D167:D168"/>
    <mergeCell ref="C146:C148"/>
    <mergeCell ref="D276:D279"/>
    <mergeCell ref="C343:C345"/>
    <mergeCell ref="C320:C321"/>
    <mergeCell ref="C332:C333"/>
    <mergeCell ref="C311:C319"/>
    <mergeCell ref="B350:B355"/>
    <mergeCell ref="D259:D264"/>
    <mergeCell ref="C2:C3"/>
    <mergeCell ref="C26:C29"/>
    <mergeCell ref="C47:C51"/>
    <mergeCell ref="A69:F69"/>
    <mergeCell ref="F2:F3"/>
    <mergeCell ref="C96:C98"/>
    <mergeCell ref="D96:D98"/>
    <mergeCell ref="D76:D79"/>
    <mergeCell ref="C74:C82"/>
    <mergeCell ref="D89:D90"/>
    <mergeCell ref="A30:F30"/>
    <mergeCell ref="B104:B110"/>
    <mergeCell ref="B111:B114"/>
    <mergeCell ref="D104:D105"/>
    <mergeCell ref="D112:D114"/>
    <mergeCell ref="C84:C94"/>
    <mergeCell ref="D99:D101"/>
    <mergeCell ref="C111:C114"/>
    <mergeCell ref="D84:D87"/>
    <mergeCell ref="C31:C35"/>
    <mergeCell ref="C63:C65"/>
    <mergeCell ref="B70:B72"/>
    <mergeCell ref="B59:B68"/>
    <mergeCell ref="D36:D39"/>
    <mergeCell ref="D53:D58"/>
    <mergeCell ref="C67:C68"/>
    <mergeCell ref="D59:D62"/>
    <mergeCell ref="D63:D64"/>
    <mergeCell ref="D43:D44"/>
    <mergeCell ref="C43:C44"/>
    <mergeCell ref="D8:D11"/>
    <mergeCell ref="A24:F24"/>
    <mergeCell ref="A25:A29"/>
    <mergeCell ref="A4:A23"/>
    <mergeCell ref="C21:C23"/>
    <mergeCell ref="B20:B23"/>
    <mergeCell ref="B26:B29"/>
    <mergeCell ref="D22:D23"/>
    <mergeCell ref="D28:D29"/>
    <mergeCell ref="A1:K1"/>
    <mergeCell ref="A2:A3"/>
    <mergeCell ref="B4:B18"/>
    <mergeCell ref="B2:B3"/>
    <mergeCell ref="I2:I3"/>
    <mergeCell ref="E2:E3"/>
    <mergeCell ref="D5:D7"/>
    <mergeCell ref="D12:D18"/>
    <mergeCell ref="C5:C11"/>
    <mergeCell ref="C12:C18"/>
    <mergeCell ref="B320:B327"/>
    <mergeCell ref="C347:C349"/>
    <mergeCell ref="B116:B120"/>
    <mergeCell ref="B302:B319"/>
    <mergeCell ref="B171:B300"/>
    <mergeCell ref="C328:C331"/>
    <mergeCell ref="B336:B349"/>
    <mergeCell ref="C336:C342"/>
    <mergeCell ref="C299:C300"/>
    <mergeCell ref="B121:B170"/>
    <mergeCell ref="E383:F383"/>
    <mergeCell ref="E361:F361"/>
    <mergeCell ref="C104:C106"/>
    <mergeCell ref="C121:C122"/>
    <mergeCell ref="D227:D228"/>
    <mergeCell ref="D299:D300"/>
    <mergeCell ref="D189:D192"/>
    <mergeCell ref="F338:F341"/>
    <mergeCell ref="E343:E345"/>
    <mergeCell ref="D150:D156"/>
    <mergeCell ref="B84:B103"/>
    <mergeCell ref="B73:B82"/>
    <mergeCell ref="C70:C72"/>
    <mergeCell ref="C99:C101"/>
    <mergeCell ref="C276:C297"/>
    <mergeCell ref="C116:C120"/>
    <mergeCell ref="A356:F356"/>
    <mergeCell ref="C36:C40"/>
    <mergeCell ref="C59:C62"/>
    <mergeCell ref="D31:D35"/>
    <mergeCell ref="D48:D51"/>
    <mergeCell ref="D246:D255"/>
    <mergeCell ref="A116:A300"/>
    <mergeCell ref="A70:A114"/>
    <mergeCell ref="A31:A68"/>
    <mergeCell ref="B31:B58"/>
    <mergeCell ref="I326:I327"/>
    <mergeCell ref="D147:D148"/>
    <mergeCell ref="G129:G131"/>
    <mergeCell ref="G141:G144"/>
    <mergeCell ref="D302:D309"/>
    <mergeCell ref="H311:H312"/>
    <mergeCell ref="F323:F325"/>
    <mergeCell ref="F141:F144"/>
    <mergeCell ref="D266:D271"/>
    <mergeCell ref="D273:D274"/>
    <mergeCell ref="C53:C58"/>
    <mergeCell ref="K326:K327"/>
    <mergeCell ref="D347:D349"/>
    <mergeCell ref="E347:E349"/>
    <mergeCell ref="F347:F349"/>
    <mergeCell ref="G347:G349"/>
    <mergeCell ref="F336:F337"/>
    <mergeCell ref="G338:G341"/>
    <mergeCell ref="D323:D327"/>
    <mergeCell ref="H336:H337"/>
    <mergeCell ref="H347:H349"/>
    <mergeCell ref="C302:C309"/>
    <mergeCell ref="D352:D355"/>
    <mergeCell ref="H338:H341"/>
    <mergeCell ref="G323:G325"/>
    <mergeCell ref="D336:D342"/>
    <mergeCell ref="C334:C335"/>
    <mergeCell ref="C351:C355"/>
    <mergeCell ref="D71:D72"/>
    <mergeCell ref="D121:D122"/>
    <mergeCell ref="D194:D203"/>
    <mergeCell ref="G336:G337"/>
    <mergeCell ref="H343:H345"/>
    <mergeCell ref="J326:J327"/>
    <mergeCell ref="E338:E341"/>
    <mergeCell ref="D281:D293"/>
    <mergeCell ref="A115:F115"/>
    <mergeCell ref="B328:B335"/>
  </mergeCells>
  <printOptions/>
  <pageMargins left="0.5511811023622047" right="0.1968503937007874" top="0.3937007874015748" bottom="0.4724409448818898" header="0.3937007874015748" footer="0.1968503937007874"/>
  <pageSetup horizontalDpi="600" verticalDpi="600" orientation="landscape" paperSize="9" scale="64" r:id="rId1"/>
  <rowBreaks count="6" manualBreakCount="6">
    <brk id="24" max="255" man="1"/>
    <brk id="30" max="255" man="1"/>
    <brk id="69" max="255" man="1"/>
    <brk id="98" max="14" man="1"/>
    <brk id="115" max="255" man="1"/>
    <brk id="301" max="255" man="1"/>
  </rowBreaks>
  <ignoredErrors>
    <ignoredError sqref="J203:K203 J299:J300 J8 J44:K44 F19 F42 F57:F58 F65 F67:F68 F73 F81 F96:F98 J96:K96 F102 F103 J103:K103 F104:F106 F107 F112:F114 F118:F120 F171 F204:F205 F229 F275 F280 F82 F89:F94 J324:J325 J348:J349 J336:J340 F342 J342:K342 J162:K162 J163:J165 J296:K296 J102:K102 K163:K165 K323:K326 K348:K349 K299 J37:K37 K353 K336:K340 K189:K190 K3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Zagreb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bvugric</dc:creator>
  <cp:keywords/>
  <dc:description/>
  <cp:lastModifiedBy>Mirjana Terzić</cp:lastModifiedBy>
  <cp:lastPrinted>2022-05-03T10:17:50Z</cp:lastPrinted>
  <dcterms:created xsi:type="dcterms:W3CDTF">2013-10-14T09:43:50Z</dcterms:created>
  <dcterms:modified xsi:type="dcterms:W3CDTF">2022-05-06T07:43:53Z</dcterms:modified>
  <cp:category/>
  <cp:version/>
  <cp:contentType/>
  <cp:contentStatus/>
</cp:coreProperties>
</file>